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asfreccia/21st Amendment Dropbox/Nico Freccia/"/>
    </mc:Choice>
  </mc:AlternateContent>
  <xr:revisionPtr revIDLastSave="0" documentId="8_{43900F19-329D-7E42-AAD1-94F359A39C2A}" xr6:coauthVersionLast="47" xr6:coauthVersionMax="47" xr10:uidLastSave="{00000000-0000-0000-0000-000000000000}"/>
  <bookViews>
    <workbookView xWindow="280" yWindow="680" windowWidth="37140" windowHeight="19780" xr2:uid="{8F47B3C4-3603-4751-BCA5-9ED636248B37}"/>
  </bookViews>
  <sheets>
    <sheet name="Cover" sheetId="4" r:id="rId1"/>
    <sheet name="13 WK CFF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123Graph_A" hidden="1">[1]Hist!$B$11:$B$11</definedName>
    <definedName name="__123Graph_B" hidden="1">[2]Hist!$B$11:$B$11</definedName>
    <definedName name="__123Graph_C" hidden="1">[1]Hist!$G$11:$G$11</definedName>
    <definedName name="__FDS_HYPERLINK_TOGGLE_STATE__" hidden="1">"ON"</definedName>
    <definedName name="_1__123Graph_ACHART_1" hidden="1">[1]Graph!$D$3:$K$3</definedName>
    <definedName name="_10__123Graph_BCHART_11" hidden="1">[2]Graph!$J$122:$J$125</definedName>
    <definedName name="_11__123Graph_BCHART_3" hidden="1">[1]Graph!$D$14:$K$14</definedName>
    <definedName name="_12__123Graph_BCHART_6" hidden="1">[2]Graph!$I$23:$I$32</definedName>
    <definedName name="_13__123Graph_BCHART_7" hidden="1">[2]Graph!$E$23:$E$32</definedName>
    <definedName name="_14__123Graph_BCHART_8" hidden="1">[2]Graph!$G$122:$G$125</definedName>
    <definedName name="_15__123Graph_BCHART_9" hidden="1">[2]Graph!$C$122:$C$125</definedName>
    <definedName name="_16__123Graph_CCHART_10" hidden="1">[2]Graph!$N$212:$N$215</definedName>
    <definedName name="_17__123Graph_CCHART_11" hidden="1">[2]Graph!$K$122:$K$125</definedName>
    <definedName name="_18__123Graph_CCHART_2" hidden="1">[2]Graph!$D$23:$D$32</definedName>
    <definedName name="_19__123Graph_CCHART_3" hidden="1">[2]Graph!$H$23:$H$32</definedName>
    <definedName name="_2__123Graph_ACHART_10" hidden="1">[2]Graph!$L$122:$L$125</definedName>
    <definedName name="_20__123Graph_CCHART_6" hidden="1">[2]Graph!$J$23:$J$32</definedName>
    <definedName name="_21__123Graph_CCHART_7" hidden="1">[2]Graph!$F$23:$F$32</definedName>
    <definedName name="_22__123Graph_CCHART_8" hidden="1">[2]Graph!$H$122:$H$125</definedName>
    <definedName name="_23__123Graph_CCHART_9" hidden="1">[2]Graph!$D$122:$D$125</definedName>
    <definedName name="_24__123Graph_DCHART_9" hidden="1">[2]Graph!$E$122:$E$125</definedName>
    <definedName name="_25__123Graph_XCHART_10" hidden="1">[2]Graph!$A$122:$A$125</definedName>
    <definedName name="_26__123Graph_XCHART_11" hidden="1">[2]Graph!$A$122:$A$125</definedName>
    <definedName name="_27__123Graph_XCHART_2" hidden="1">[1]Graph!$D$1:$K$1</definedName>
    <definedName name="_28__123Graph_XCHART_3" hidden="1">[1]Graph!$D$2:$K$2</definedName>
    <definedName name="_29__123Graph_XCHART_6" hidden="1">[2]Graph!$A$23:$A$32</definedName>
    <definedName name="_3__123Graph_ACHART_11" hidden="1">[2]Graph!$I$122:$I$125</definedName>
    <definedName name="_30__123Graph_XCHART_7" hidden="1">[2]Graph!$A$23:$A$32</definedName>
    <definedName name="_31__123Graph_XCHART_8" hidden="1">[2]Graph!$A$122:$A$125</definedName>
    <definedName name="_32__123Graph_XCHART_9" hidden="1">[2]Graph!$A$122:$A$125</definedName>
    <definedName name="_4__123Graph_ACHART_2" hidden="1">[1]Graph!$D$27:$K$27</definedName>
    <definedName name="_5__123Graph_ACHART_3" hidden="1">[1]Graph!$D$6:$K$6</definedName>
    <definedName name="_6__123Graph_ACHART_8" hidden="1">[2]Graph!$F$122:$F$125</definedName>
    <definedName name="_7__123Graph_ACHART_9" hidden="1">[2]Graph!$B$122:$B$125</definedName>
    <definedName name="_8__123Graph_BCHART_1" hidden="1">[1]Graph!$D$26:$K$26</definedName>
    <definedName name="_9__123Graph_BCHART_10" hidden="1">[2]Graph!$M$212:$M$215</definedName>
    <definedName name="_Dec02">[3]SalaryData!$AV$11</definedName>
    <definedName name="_Dec03">[3]SalaryData!$BH$11</definedName>
    <definedName name="_F9EmailXmlGuidCells0" hidden="1">"{9BD9BCF4-EB78-4769-8C87-DA0CAB68195A}"</definedName>
    <definedName name="_F9EmailXmlGuidCells1" hidden="1">"{6C8DB73C-A4FC-429D-BFE6-B85C41BD1615}"</definedName>
    <definedName name="_F9EmailXmlGuidCells10" hidden="1">"{0B870BA3-74E1-400D-A229-A988DCB3AAA7}"</definedName>
    <definedName name="_F9EmailXmlGuidCells11" hidden="1">"{A19CBD6A-9309-4C25-B1F0-198DAB680B6F}"</definedName>
    <definedName name="_F9EmailXmlGuidCells12" hidden="1">"{1E189F5E-A006-46A5-A289-6256E6AAD298}"</definedName>
    <definedName name="_F9EmailXmlGuidCells13" hidden="1">"{C20A5E40-B869-4331-AFAA-6821ABA170F7}"</definedName>
    <definedName name="_F9EmailXmlGuidCells14" hidden="1">"{4AF25388-3DD8-4CED-B575-9732B0280FE3}"</definedName>
    <definedName name="_F9EmailXmlGuidCells2" hidden="1">"{72551641-BBD9-4BC8-9F4D-F9DDE792AD75}"</definedName>
    <definedName name="_F9EmailXmlGuidCells3" hidden="1">"{03A359E3-9D70-4D4B-9A36-AE6FC7A2A7AE}"</definedName>
    <definedName name="_F9EmailXmlGuidCells4" hidden="1">"{1E0EB2C1-11EF-4DFB-9A70-5D613ED315F8}"</definedName>
    <definedName name="_F9EmailXmlGuidCells5" hidden="1">"{35666EB8-F267-4C43-9332-4F891D5A2CDB}"</definedName>
    <definedName name="_F9EmailXmlGuidCells6" hidden="1">"{F45F184B-185E-4203-AC35-B9AF65005484}"</definedName>
    <definedName name="_F9EmailXmlGuidCells7" hidden="1">"{FC59B30D-1647-47AC-8096-1CD0FCE2FDC1}"</definedName>
    <definedName name="_F9EmailXmlGuidCells8" hidden="1">"{BD5C070E-9997-4990-8C81-9522B21C94A9}"</definedName>
    <definedName name="_F9EmailXmlGuidCells9" hidden="1">"{8F26D97E-E005-44BA-B203-37C4E6F9BE49}"</definedName>
    <definedName name="_JAN02">[3]SalaryData!$AK$11</definedName>
    <definedName name="_Key1" hidden="1">#REF!</definedName>
    <definedName name="_MUM1" hidden="1">[1]Graph!$D$3:$K$3</definedName>
    <definedName name="_MUM10" hidden="1">[2]Graph!$J$122:$J$125</definedName>
    <definedName name="_MUM11" hidden="1">[1]Graph!$D$14:$K$14</definedName>
    <definedName name="_MUM12" hidden="1">[2]Graph!$I$23:$I$32</definedName>
    <definedName name="_MUM13" hidden="1">[2]Graph!$E$23:$E$32</definedName>
    <definedName name="_MUM14" hidden="1">[2]Graph!$G$122:$G$125</definedName>
    <definedName name="_MUM15" hidden="1">[2]Graph!$C$122:$C$125</definedName>
    <definedName name="_MUM16" hidden="1">[2]Graph!$N$212:$N$215</definedName>
    <definedName name="_MUM17" hidden="1">[2]Graph!$K$122:$K$125</definedName>
    <definedName name="_MUM18" hidden="1">[2]Graph!$D$23:$D$32</definedName>
    <definedName name="_MUM19" hidden="1">[2]Graph!$H$23:$H$32</definedName>
    <definedName name="_MUM2" hidden="1">[2]Graph!$L$122:$L$125</definedName>
    <definedName name="_MUM20" hidden="1">[2]Graph!$J$23:$J$32</definedName>
    <definedName name="_MUM21" hidden="1">[2]Graph!$F$23:$F$32</definedName>
    <definedName name="_MUM22" hidden="1">[2]Graph!$H$122:$H$125</definedName>
    <definedName name="_MUM23" hidden="1">[2]Graph!$D$122:$D$125</definedName>
    <definedName name="_MUM24" hidden="1">[2]Graph!$E$122:$E$125</definedName>
    <definedName name="_MUM25" hidden="1">[2]Graph!$A$122:$A$125</definedName>
    <definedName name="_MUM26" hidden="1">[2]Graph!$A$122:$A$125</definedName>
    <definedName name="_MUM27" hidden="1">[1]Graph!$D$1:$K$1</definedName>
    <definedName name="_MUM28" hidden="1">[1]Graph!$D$2:$K$2</definedName>
    <definedName name="_MUM29" hidden="1">[2]Graph!$A$23:$A$32</definedName>
    <definedName name="_MUM3" hidden="1">[2]Graph!$I$122:$I$125</definedName>
    <definedName name="_MUM30" hidden="1">[2]Graph!$A$23:$A$32</definedName>
    <definedName name="_MUM31" hidden="1">[2]Graph!$A$122:$A$125</definedName>
    <definedName name="_MUM32" hidden="1">[2]Graph!$A$122:$A$125</definedName>
    <definedName name="_MUM4" hidden="1">[1]Graph!$D$27:$K$27</definedName>
    <definedName name="_MUM5" hidden="1">[1]Graph!$D$6:$K$6</definedName>
    <definedName name="_MUM6" hidden="1">[2]Graph!$F$122:$F$125</definedName>
    <definedName name="_MUM7" hidden="1">[2]Graph!$B$122:$B$125</definedName>
    <definedName name="_MUM8" hidden="1">[1]Graph!$D$26:$K$26</definedName>
    <definedName name="_MUM9" hidden="1">[2]Graph!$M$212:$M$215</definedName>
    <definedName name="_Order1" hidden="1">255</definedName>
    <definedName name="_Order1_1" hidden="1">255</definedName>
    <definedName name="_Order2" hidden="1">255</definedName>
    <definedName name="_Sort" hidden="1">[4]PAYROLL!#REF!</definedName>
    <definedName name="_Table1_In1" hidden="1">#REF!</definedName>
    <definedName name="_Table1_Out" hidden="1">#REF!</definedName>
    <definedName name="_Table2_In1" hidden="1">[5]Warrants!#REF!</definedName>
    <definedName name="_Table2_In2" hidden="1">#REF!</definedName>
    <definedName name="_Table2_Out" hidden="1">[5]Warrants!#REF!</definedName>
    <definedName name="A" hidden="1">{"bs",#N/A,FALSE,"SCF"}</definedName>
    <definedName name="A_1" hidden="1">{"bs",#N/A,FALSE,"SCF"}</definedName>
    <definedName name="A_1_1" hidden="1">{"bs",#N/A,FALSE,"SCF"}</definedName>
    <definedName name="aa">[6]fORMULAE!$BG$7</definedName>
    <definedName name="aaa">'[7]Item Lookup'!$E$1:$J$704</definedName>
    <definedName name="AAA_DOCTOPS" hidden="1">"AAA_SET"</definedName>
    <definedName name="aaqqqqq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">[6]fORMULAE!$CI$7</definedName>
    <definedName name="ac">[6]fORMULAE!$BU$7</definedName>
    <definedName name="ACCpg1">#REF!</definedName>
    <definedName name="ACCpg2">#REF!</definedName>
    <definedName name="ad">[6]fORMULAE!$CW$7</definedName>
    <definedName name="adgf" hidden="1">#REF!</definedName>
    <definedName name="af">[6]fORMULAE!$O$7</definedName>
    <definedName name="ai">[6]fORMULAE!$DK$7</definedName>
    <definedName name="ak">[6]fORMULAE!$AC$7</definedName>
    <definedName name="al">[6]fORMULAE!$A$7</definedName>
    <definedName name="Allowances">[3]SalaryData!#REF!</definedName>
    <definedName name="Andrew___Data">'[8]Original Andrew___Data'!$B$6:$N$507</definedName>
    <definedName name="AS" hidden="1">{"bs",#N/A,FALSE,"SCF"}</definedName>
    <definedName name="AS_1" hidden="1">{"bs",#N/A,FALSE,"SCF"}</definedName>
    <definedName name="AS_1_1" hidden="1">{"bs",#N/A,FALSE,"SCF"}</definedName>
    <definedName name="ASD" hidden="1">{"bs",#N/A,FALSE,"SCF"}</definedName>
    <definedName name="ASD_1" hidden="1">{"bs",#N/A,FALSE,"SCF"}</definedName>
    <definedName name="ASD_1_1" hidden="1">{"bs",#N/A,FALSE,"SCF"}</definedName>
    <definedName name="asdf">#REF!</definedName>
    <definedName name="AUto1" hidden="1">{#N/A,#N/A,FALSE,"Sheet1"}</definedName>
    <definedName name="AUto1_1" hidden="1">{#N/A,#N/A,FALSE,"Sheet1"}</definedName>
    <definedName name="AUto1_1_1" hidden="1">{#N/A,#N/A,FALSE,"Sheet1"}</definedName>
    <definedName name="AUto2" hidden="1">{#N/A,#N/A,FALSE,"Sheet1"}</definedName>
    <definedName name="AUto2_1" hidden="1">{#N/A,#N/A,FALSE,"Sheet1"}</definedName>
    <definedName name="AUto2_1_1" hidden="1">{#N/A,#N/A,FALSE,"Sheet1"}</definedName>
    <definedName name="awioerjkd" hidden="1">[9]Warrants!#REF!</definedName>
    <definedName name="B.Sum_pg1">#REF!</definedName>
    <definedName name="B.Sum_pg2">#REF!</definedName>
    <definedName name="BasicSalaries">#REF!</definedName>
    <definedName name="BOpg1">#REF!</definedName>
    <definedName name="BOpg2">#REF!</definedName>
    <definedName name="c.LTMYear" hidden="1">#REF!</definedName>
    <definedName name="Car_Ownewship">#REF!</definedName>
    <definedName name="CarAllowance">[3]SalaryData!$GA$10</definedName>
    <definedName name="Cases">'[10]Sum.Club.A'!$DR$4:$DR$12</definedName>
    <definedName name="chart">'[11]Chart of Accounts'!$A$107:$D$130</definedName>
    <definedName name="CIQWBGuid" hidden="1">"b6caa0db-a7ae-490d-a1d1-944a5a11e754"</definedName>
    <definedName name="ClubDirectory">[12]ClubDirectory!$A$1:$W$90</definedName>
    <definedName name="CODE">'[13]CODE June Drft'!$B$3:$I$257</definedName>
    <definedName name="Company_Name">'[14]SET UP'!$C$12</definedName>
    <definedName name="Conversions">#REF!</definedName>
    <definedName name="COpg1">#REF!</definedName>
    <definedName name="COpg2">#REF!</definedName>
    <definedName name="Currency">'[14]SET UP'!$C$16</definedName>
    <definedName name="Current_Year">'[14]SET UP'!$C$14</definedName>
    <definedName name="Customers">'[7]Customer Status data'!$B$3:$L$739</definedName>
    <definedName name="d" hidden="1">{"summary1",#N/A,TRUE,"Comps";"summary2",#N/A,TRUE,"Comps";"summary3",#N/A,TRUE,"Comps"}</definedName>
    <definedName name="d_1" hidden="1">{"summary1",#N/A,TRUE,"Comps";"summary2",#N/A,TRUE,"Comps";"summary3",#N/A,TRUE,"Comps"}</definedName>
    <definedName name="d_1_1" hidden="1">{"summary1",#N/A,TRUE,"Comps";"summary2",#N/A,TRUE,"Comps";"summary3",#N/A,TRUE,"Comps"}</definedName>
    <definedName name="D_1000">#REF!</definedName>
    <definedName name="dafjl" hidden="1">[15]PAYROLL!#REF!</definedName>
    <definedName name="daldjajsdfwo" hidden="1">#REF!</definedName>
    <definedName name="Desc_Bonus">#REF!</definedName>
    <definedName name="detailed_item">'[16]Lookup-Item'!$A$1:$G$82</definedName>
    <definedName name="DEVpg1">#REF!</definedName>
    <definedName name="DEVpg2">#REF!</definedName>
    <definedName name="differences">'[17]5b. match by Customers cut2'!$B$3:$H$502</definedName>
    <definedName name="dkjaf" hidden="1">#REF!</definedName>
    <definedName name="docall">"Services "</definedName>
    <definedName name="dqwefqwef" hidden="1">{"RptRY",#N/A,FALSE,"CDGy";"RptRQ",#N/A,FALSE,"CDGq";"RptRM",#N/A,FALSE,"CDGm"}</definedName>
    <definedName name="e">'[14]SET UP'!$B$3</definedName>
    <definedName name="EESum_Pg1">#REF!</definedName>
    <definedName name="EESum_pg2">#REF!</definedName>
    <definedName name="eidkd" hidden="1">{"bs",#N/A,FALSE,"SCF"}</definedName>
    <definedName name="eidkdk" hidden="1">{"bs",#N/A,FALSE,"SCF"}</definedName>
    <definedName name="eiieieie" hidden="1">{#N/A,#N/A,FALSE,"Sheet1"}</definedName>
    <definedName name="eru" hidden="1">{"mkt cap",#N/A,FALSE,"Graph-market-cap";"price",#N/A,FALSE,"Graph-Price";"ebit",#N/A,FALSE,"Graph-EBIT-DA";"ebitda",#N/A,FALSE,"Graph-EBIT-DA"}</definedName>
    <definedName name="ev.Calculation" hidden="1">-4135</definedName>
    <definedName name="ev.Initialized" hidden="1">FALSE</definedName>
    <definedName name="exit_date">'[18]R.FreCF'!$M$13</definedName>
    <definedName name="f" hidden="1">{"inputs raw data",#N/A,TRUE,"INPUT"}</definedName>
    <definedName name="f_1" hidden="1">{"inputs raw data",#N/A,TRUE,"INPUT"}</definedName>
    <definedName name="f_1_1" hidden="1">{"inputs raw data",#N/A,TRUE,"INPUT"}</definedName>
    <definedName name="F9EmailXmlGuidCells0" hidden="1">"{41BEA1F1-713C-43CB-9338-7DD92E9A715D}"</definedName>
    <definedName name="f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e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e_1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Tpg1">#REF!</definedName>
    <definedName name="FITpg2">#REF!</definedName>
    <definedName name="ftebasic">[6]fORMULAE!$AS$7</definedName>
    <definedName name="g" hidden="1">{"bs",#N/A,FALSE,"SCF"}</definedName>
    <definedName name="gg" hidden="1">{#N/A,#N/A,FALSE,"Revolver";#N/A,#N/A,FALSE,"Term Loan";#N/A,#N/A,FALSE,"Unused Line Fee Term";#N/A,#N/A,FALSE,"Unused Line Fee Revolver"}</definedName>
    <definedName name="GL">'[17]8. 6-Digit GL'!$B$4:$C$72</definedName>
    <definedName name="GL_4Digit">'[17]9. 4-Digit GL'!$A$4:$B$47</definedName>
    <definedName name="GOpg1">#REF!</definedName>
    <definedName name="GOpg2">#REF!</definedName>
    <definedName name="GXpg1">#REF!</definedName>
    <definedName name="GXpg2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59" hidden="1">#REF!</definedName>
    <definedName name="hn._I071" hidden="1">#REF!</definedName>
    <definedName name="hn._I075" hidden="1">#REF!</definedName>
    <definedName name="hn._I083" hidden="1">#REF!</definedName>
    <definedName name="hn._I085" hidden="1">#REF!</definedName>
    <definedName name="hn._P001" hidden="1">#REF!</definedName>
    <definedName name="hn._P004" hidden="1">#REF!</definedName>
    <definedName name="hn._P014" hidden="1">#REF!</definedName>
    <definedName name="hn._P016" hidden="1">#REF!</definedName>
    <definedName name="hn._P021" hidden="1">#REF!</definedName>
    <definedName name="hn._P024" hidden="1">#REF!</definedName>
    <definedName name="hn.Add015" hidden="1">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hidden="1">#REF!</definedName>
    <definedName name="HRpg1">#REF!</definedName>
    <definedName name="HRpg2">#REF!</definedName>
    <definedName name="ht" hidden="1">{#N/A,#N/A,FALSE,"QSum";#N/A,#N/A,FALSE,"1Q";#N/A,#N/A,FALSE,"2Q";#N/A,#N/A,FALSE,"3Q";#N/A,#N/A,FALSE,"4Q";#N/A,#N/A,FALSE,"Mthly";#N/A,#N/A,FALSE,"Cur.vs.Prior"}</definedName>
    <definedName name="ieakddk" hidden="1">{"bs",#N/A,FALSE,"SCF"}</definedName>
    <definedName name="Inactive">[19]Inactive!$C$4:$E$167</definedName>
    <definedName name="Intacct_CODE">'[13]2. CODES'!$B$3:$J$259</definedName>
    <definedName name="Intacct_product_ID">'[17]4. Intacct Product list'!$A$1:$F$308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_PEN_OBL" hidden="1">"c2108"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ROK_COMISSION" hidden="1">"c98"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TRACTS_OTHER_COMMODITIES_EQUITIES._FDIC" hidden="1">"c6522"</definedName>
    <definedName name="IQ_CONV_RATE" hidden="1">"c2192"</definedName>
    <definedName name="IQ_CONVERT_DEBT" hidden="1">"c224"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GROWTH_1" hidden="1">"IQ_EBIT_GROWTH_1"</definedName>
    <definedName name="IQ_EBIT_GROWTH_2" hidden="1">"IQ_EBIT_GROWTH_2"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NO_EST" hidden="1">"c267"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1" hidden="1">"IQ_EPS_EST_1"</definedName>
    <definedName name="IQ_EPS_HIGH_EST" hidden="1">"c400"</definedName>
    <definedName name="IQ_EPS_LOW_EST" hidden="1">"c401"</definedName>
    <definedName name="IQ_EPS_MEDIAN_EST" hidden="1">"c1661"</definedName>
    <definedName name="IQ_EPS_NO_EST" hidden="1">"c271"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"nb12825"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NO_EST" hidden="1">"c276"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C_BNK" hidden="1">"c488"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GW" hidden="1">"c519"</definedName>
    <definedName name="IQ_GROSS_INTAN" hidden="1">"c520"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CAP" hidden="1">"c712"</definedName>
    <definedName name="IQ_MARKTCAP" hidden="1">"c258"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41596.5558564815</definedName>
    <definedName name="IQ_NAMES_REVISION_DATE__1" hidden="1">41596.5558564815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PTIONS_OS" hidden="1">"c858"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" hidden="1">"c1126"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NO_EST" hidden="1">"c263"</definedName>
    <definedName name="IQ_REVENUE_NUM_EST" hidden="1">"c1129"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OCK_BASED_COMP" hidden="1">"c1204"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"c1522"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tems">'[17]4b. Lewis Items'!$D$2:$J$82</definedName>
    <definedName name="Items_6Digit">'[17]4b. Lewis Items'!$B$2:$J$83</definedName>
    <definedName name="ITpg1">#REF!</definedName>
    <definedName name="ITpg2">#REF!</definedName>
    <definedName name="JournalIDs1">'[20]Journal Item Analysis'!$C$1:$G$94</definedName>
    <definedName name="LCS_Annuals">'[20]Lewis Annual items not listed'!$E$356:$G$991</definedName>
    <definedName name="lcs_name2">'[20]Lewis Accounts and names'!$O$6:$P$668</definedName>
    <definedName name="Level">[21]Products!$I$1:$I$6</definedName>
    <definedName name="Lewis_names">'[20]Lewis Accounts and names'!$C$5:$E$995</definedName>
    <definedName name="Lewis_to_Intacct_ID">#REF!</definedName>
    <definedName name="Lewis_to_intacct_product">'[17]4. Products lookup'!$A$4:$C$43</definedName>
    <definedName name="location">'[22]Due Diligence Overview'!$C$4</definedName>
    <definedName name="Location_Annual">#REF!</definedName>
    <definedName name="Market">[21]Products!$H$1:$H$23</definedName>
    <definedName name="Mega">'[23]Without Hybrid'!$I$9</definedName>
    <definedName name="MKTpg1">#REF!</definedName>
    <definedName name="MKTpg2">#REF!</definedName>
    <definedName name="Motiv_Bonus">#REF!</definedName>
    <definedName name="MSpg1">#REF!</definedName>
    <definedName name="MSpg2">#REF!</definedName>
    <definedName name="MTpg1">#REF!</definedName>
    <definedName name="MTpg2">#REF!</definedName>
    <definedName name="new" hidden="1">{"bs",#N/A,FALSE,"SCF"}</definedName>
    <definedName name="new_1" hidden="1">{"bs",#N/A,FALSE,"SCF"}</definedName>
    <definedName name="new_1_1" hidden="1">{"bs",#N/A,FALSE,"SCF"}</definedName>
    <definedName name="NI">#REF!</definedName>
    <definedName name="OLA">[3]SalaryData!$EE$10</definedName>
    <definedName name="OPSpg1">#REF!</definedName>
    <definedName name="OPSpg2">#REF!</definedName>
    <definedName name="OT">#REF!</definedName>
    <definedName name="Pack_Title">'[14]SET UP'!$B$3</definedName>
    <definedName name="Pensions">#REF!</definedName>
    <definedName name="percent_inc">[24]Assistance!$D$3</definedName>
    <definedName name="Period">'[14]SET UP'!$B$4</definedName>
    <definedName name="Permit_Fees__co">#REF!</definedName>
    <definedName name="Piv_Census">'[25]Piv Census'!$A$2:$B$449</definedName>
    <definedName name="POC_Client">'[17]POC - EM at nil charge'!$A$9:$B$53</definedName>
    <definedName name="_xlnm.Print_Area" localSheetId="1">'13 WK CFF'!$A$1:$AI$80</definedName>
    <definedName name="Print_Area_MI">'[26]F9 BS'!#REF!</definedName>
    <definedName name="_xlnm.Print_Titles" localSheetId="1">'13 WK CFF'!$A:$A</definedName>
    <definedName name="PrintRange1">#REF!</definedName>
    <definedName name="projectname">'[22]Due Diligence Overview'!$C$2</definedName>
    <definedName name="PRpg1">#REF!</definedName>
    <definedName name="PRpg2">#REF!</definedName>
    <definedName name="q" hidden="1">{"cap_structure",#N/A,FALSE,"Graph-Mkt Cap";"price",#N/A,FALSE,"Graph-Price";"ebit",#N/A,FALSE,"Graph-EBITDA";"ebitda",#N/A,FALSE,"Graph-EBITDA"}</definedName>
    <definedName name="q34erhy4" hidden="1">{#N/A,#N/A,FALSE,"RH";#N/A,#N/A,FALSE,"SP";#N/A,#N/A,FALSE,"MB";#N/A,#N/A,FALSE,"WV";#N/A,#N/A,FALSE,"LB";#N/A,#N/A,FALSE,"NB";#N/A,#N/A,FALSE,"MV"}</definedName>
    <definedName name="qwefqwefqwefqwef" hidden="1">{#N/A,#N/A,FALSE,"TOTAL STORES";#N/A,#N/A,FALSE,"MATURE STORES";#N/A,#N/A,FALSE,"COMP STORES";#N/A,#N/A,FALSE,"RH";#N/A,#N/A,FALSE,"SP";#N/A,#N/A,FALSE,"MB";#N/A,#N/A,FALSE,"WV";#N/A,#N/A,FALSE,"LB";#N/A,#N/A,FALSE,"NB";#N/A,#N/A,FALSE,"MV"}</definedName>
    <definedName name="qwerqwerqwerqwer" hidden="1">{#N/A,#N/A,FALSE,"RH1";#N/A,#N/A,FALSE,"SP2";#N/A,#N/A,FALSE,"MB3";#N/A,#N/A,FALSE,"WV5";#N/A,#N/A,FALSE,"LB6";#N/A,#N/A,FALSE,"NB7";#N/A,#N/A,FALSE,"MV8";#N/A,#N/A,FALSE,"ALL STORES (7)";#N/A,#N/A,FALSE,"MATURE STORES (3)";#N/A,#N/A,FALSE,"BASE STORES (5)";#N/A,#N/A,FALSE,"NEW STORES (2)"}</definedName>
    <definedName name="s" hidden="1">{"cap_structure",#N/A,FALSE,"Graph-Mkt Cap";"price",#N/A,FALSE,"Graph-Price";"ebit",#N/A,FALSE,"Graph-EBITDA";"ebitda",#N/A,FALSE,"Graph-EBITDA"}</definedName>
    <definedName name="s_1" hidden="1">{"cap_structure",#N/A,FALSE,"Graph-Mkt Cap";"price",#N/A,FALSE,"Graph-Price";"ebit",#N/A,FALSE,"Graph-EBITDA";"ebitda",#N/A,FALSE,"Graph-EBITDA"}</definedName>
    <definedName name="s_1_1" hidden="1">{"cap_structure",#N/A,FALSE,"Graph-Mkt Cap";"price",#N/A,FALSE,"Graph-Price";"ebit",#N/A,FALSE,"Graph-EBITDA";"ebitda",#N/A,FALSE,"Graph-EBITDA"}</definedName>
    <definedName name="Sals_OT_Allows">#REF!</definedName>
    <definedName name="Scenarios">'[27]M.Club.A'!$X$3:$X$9</definedName>
    <definedName name="SLSpg1">#REF!</definedName>
    <definedName name="SLSpg2">#REF!</definedName>
    <definedName name="SourceInfo">#REF!</definedName>
    <definedName name="SPRINT">'[28]REVENUE COMPUTATION'!M1/'[28]REVENUE COMPUTATION'!M7</definedName>
    <definedName name="t" hidden="1">{#N/A,#N/A,FALSE,"Sheet1"}</definedName>
    <definedName name="TargetDCF2" hidden="1">{#N/A,#N/A,FALSE,"Sheet1"}</definedName>
    <definedName name="TargetDCF2_1" hidden="1">{#N/A,#N/A,FALSE,"Sheet1"}</definedName>
    <definedName name="TargetDCF2_1_1" hidden="1">{#N/A,#N/A,FALSE,"Sheet1"}</definedName>
    <definedName name="tg" hidden="1">{#N/A,#N/A,FALSE,"Salaries";#N/A,#N/A,FALSE,"Carmen";#N/A,#N/A,FALSE,"Bonus";#N/A,#N/A,FALSE,"Benefits1";#N/A,#N/A,FALSE,"Benefits2";#N/A,#N/A,FALSE,"Benefits3";#N/A,#N/A,FALSE,"Benefits4";#N/A,#N/A,FALSE,"Other1";#N/A,#N/A,FALSE,"Other2";#N/A,#N/A,FALSE,"Other3";#N/A,#N/A,FALSE,"Other4";#N/A,#N/A,FALSE,"Other5";#N/A,#N/A,FALSE,"MIS Other"}</definedName>
    <definedName name="TRNpg1">#REF!</definedName>
    <definedName name="TRNpg2">#REF!</definedName>
    <definedName name="tsh" hidden="1">{#N/A,#N/A,FALSE,"Sheet1"}</definedName>
    <definedName name="tug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u" hidden="1">{"cap_structure",#N/A,FALSE,"Graph-Mkt Cap";"price",#N/A,FALSE,"Graph-Price";"ebit",#N/A,FALSE,"Graph-EBITDA";"ebitda",#N/A,FALSE,"Graph-EBITDA"}</definedName>
    <definedName name="u55tteu" hidden="1">{"summary1",#N/A,TRUE,"Comps";"summary2",#N/A,TRUE,"Comps";"summary3",#N/A,TRUE,"Comps"}</definedName>
    <definedName name="Users">[25]Users!$C$2:$O$446</definedName>
    <definedName name="ut" hidden="1">{"inputs raw data",#N/A,TRUE,"INPUT"}</definedName>
    <definedName name="V_5">'[19]V_5 customers per notes'!$B$4:$C$62</definedName>
    <definedName name="weopwoedl" hidden="1">{"inputs raw data",#N/A,TRUE,"INPUT"}</definedName>
    <definedName name="wepoajsdm" hidden="1">[9]Warrants!#REF!</definedName>
    <definedName name="werqwerqwerqwer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paoeijdm" hidden="1">#REF!</definedName>
    <definedName name="wpeorjsadf" hidden="1">40857.633599537</definedName>
    <definedName name="wpeowpoer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pepoeo" hidden="1">{"summary1",#N/A,TRUE,"Comps";"summary2",#N/A,TRUE,"Comps";"summary3",#N/A,TRUE,"Comps"}</definedName>
    <definedName name="wpjwepow4" hidden="1">{"bs",#N/A,FALSE,"SCF"}</definedName>
    <definedName name="wpwpwpw" hidden="1">{#N/A,#N/A,FALSE,"Sheet1"}</definedName>
    <definedName name="wrn.Acquiror." hidden="1">{"a_Acquiror Assumptions",#N/A,FALSE,"Financials";"b_Acquiror Income Statement",#N/A,FALSE,"Financials";"c_Acquiror Balance Sheet",#N/A,FALSE,"Financials";"d_Acquiror Cashflow Statement",#N/A,FALSE,"Financials"}</definedName>
    <definedName name="wrn.Active._.Stores." hidden="1">{#N/A,#N/A,FALSE,"RH";#N/A,#N/A,FALSE,"SP";#N/A,#N/A,FALSE,"MB";#N/A,#N/A,FALSE,"WV";#N/A,#N/A,FALSE,"LB";#N/A,#N/A,FALSE,"NB";#N/A,#N/A,FALSE,"MV"}</definedName>
    <definedName name="wrn.Active._.Stores._1" hidden="1">{#N/A,#N/A,FALSE,"RH";#N/A,#N/A,FALSE,"SP";#N/A,#N/A,FALSE,"MB";#N/A,#N/A,FALSE,"WV";#N/A,#N/A,FALSE,"LB";#N/A,#N/A,FALSE,"NB";#N/A,#N/A,FALSE,"MV"}</definedName>
    <definedName name="wrn.Active._.Stores._1_1" hidden="1">{#N/A,#N/A,FALSE,"RH";#N/A,#N/A,FALSE,"SP";#N/A,#N/A,FALSE,"MB";#N/A,#N/A,FALSE,"WV";#N/A,#N/A,FALSE,"LB";#N/A,#N/A,FALSE,"NB";#N/A,#N/A,FALSE,"MV"}</definedName>
    <definedName name="wrn.All." hidden="1">{#N/A,#N/A,FALSE,"RH1";#N/A,#N/A,FALSE,"SP2";#N/A,#N/A,FALSE,"MB3";#N/A,#N/A,FALSE,"WV5";#N/A,#N/A,FALSE,"LB6";#N/A,#N/A,FALSE,"NB7";#N/A,#N/A,FALSE,"MV8";#N/A,#N/A,FALSE,"ALL STORES (7)";#N/A,#N/A,FALSE,"MATURE STORES (3)";#N/A,#N/A,FALSE,"BASE STORES (5)";#N/A,#N/A,FALSE,"NEW STORES (2)"}</definedName>
    <definedName name="wrn.All._1" hidden="1">{#N/A,#N/A,FALSE,"RH1";#N/A,#N/A,FALSE,"SP2";#N/A,#N/A,FALSE,"MB3";#N/A,#N/A,FALSE,"WV5";#N/A,#N/A,FALSE,"LB6";#N/A,#N/A,FALSE,"NB7";#N/A,#N/A,FALSE,"MV8";#N/A,#N/A,FALSE,"ALL STORES (7)";#N/A,#N/A,FALSE,"MATURE STORES (3)";#N/A,#N/A,FALSE,"BASE STORES (5)";#N/A,#N/A,FALSE,"NEW STORES (2)"}</definedName>
    <definedName name="wrn.All._1_1" hidden="1">{#N/A,#N/A,FALSE,"RH1";#N/A,#N/A,FALSE,"SP2";#N/A,#N/A,FALSE,"MB3";#N/A,#N/A,FALSE,"WV5";#N/A,#N/A,FALSE,"LB6";#N/A,#N/A,FALSE,"NB7";#N/A,#N/A,FALSE,"MV8";#N/A,#N/A,FALSE,"ALL STORES (7)";#N/A,#N/A,FALSE,"MATURE STORES (3)";#N/A,#N/A,FALSE,"BASE STORES (5)";#N/A,#N/A,FALSE,"NEW STORES (2)"}</definedName>
    <definedName name="wrn.Auto._.Comp." hidden="1">{#N/A,#N/A,FALSE,"Sheet1"}</definedName>
    <definedName name="wrn.Auto._.Comp._1" hidden="1">{#N/A,#N/A,FALSE,"Sheet1"}</definedName>
    <definedName name="wrn.Auto._.Comp._1_1" hidden="1">{#N/A,#N/A,FALSE,"Sheet1"}</definedName>
    <definedName name="wrn.balance._.sheet." hidden="1">{"bs",#N/A,FALSE,"SCF"}</definedName>
    <definedName name="wrn.balance._.sheet._1" hidden="1">{"bs",#N/A,FALSE,"SCF"}</definedName>
    <definedName name="wrn.balance._.sheet._1_1" hidden="1">{"bs",#N/A,FALSE,"SCF"}</definedName>
    <definedName name="wrn.Budget." hidden="1">{#N/A,#N/A,FALSE,"QSum";#N/A,#N/A,FALSE,"1Q";#N/A,#N/A,FALSE,"2Q";#N/A,#N/A,FALSE,"3Q";#N/A,#N/A,FALSE,"4Q";#N/A,#N/A,FALSE,"Mthly";#N/A,#N/A,FALSE,"Cur.vs.Prior"}</definedName>
    <definedName name="wrn.Budget._.Detail." hidden="1">{#N/A,#N/A,FALSE,"Salaries";#N/A,#N/A,FALSE,"Carmen";#N/A,#N/A,FALSE,"Bonus";#N/A,#N/A,FALSE,"Benefits1";#N/A,#N/A,FALSE,"Benefits2";#N/A,#N/A,FALSE,"Benefits3";#N/A,#N/A,FALSE,"Benefits4";#N/A,#N/A,FALSE,"Other1";#N/A,#N/A,FALSE,"Other2";#N/A,#N/A,FALSE,"Other3";#N/A,#N/A,FALSE,"Other4";#N/A,#N/A,FALSE,"Other5";#N/A,#N/A,FALSE,"MIS Other"}</definedName>
    <definedName name="wrn.Budget._.Detail._1" hidden="1">{#N/A,#N/A,FALSE,"Salaries";#N/A,#N/A,FALSE,"Carmen";#N/A,#N/A,FALSE,"Bonus";#N/A,#N/A,FALSE,"Benefits1";#N/A,#N/A,FALSE,"Benefits2";#N/A,#N/A,FALSE,"Benefits3";#N/A,#N/A,FALSE,"Benefits4";#N/A,#N/A,FALSE,"Other1";#N/A,#N/A,FALSE,"Other2";#N/A,#N/A,FALSE,"Other3";#N/A,#N/A,FALSE,"Other4";#N/A,#N/A,FALSE,"Other5";#N/A,#N/A,FALSE,"MIS Other"}</definedName>
    <definedName name="wrn.Budget._.Detail._1_1" hidden="1">{#N/A,#N/A,FALSE,"Salaries";#N/A,#N/A,FALSE,"Carmen";#N/A,#N/A,FALSE,"Bonus";#N/A,#N/A,FALSE,"Benefits1";#N/A,#N/A,FALSE,"Benefits2";#N/A,#N/A,FALSE,"Benefits3";#N/A,#N/A,FALSE,"Benefits4";#N/A,#N/A,FALSE,"Other1";#N/A,#N/A,FALSE,"Other2";#N/A,#N/A,FALSE,"Other3";#N/A,#N/A,FALSE,"Other4";#N/A,#N/A,FALSE,"Other5";#N/A,#N/A,FALSE,"MIS Other"}</definedName>
    <definedName name="wrn.Budget._1" hidden="1">{#N/A,#N/A,FALSE,"QSum";#N/A,#N/A,FALSE,"1Q";#N/A,#N/A,FALSE,"2Q";#N/A,#N/A,FALSE,"3Q";#N/A,#N/A,FALSE,"4Q";#N/A,#N/A,FALSE,"Mthly";#N/A,#N/A,FALSE,"Cur.vs.Prior"}</definedName>
    <definedName name="wrn.Budget._1_1" hidden="1">{#N/A,#N/A,FALSE,"QSum";#N/A,#N/A,FALSE,"1Q";#N/A,#N/A,FALSE,"2Q";#N/A,#N/A,FALSE,"3Q";#N/A,#N/A,FALSE,"4Q";#N/A,#N/A,FALSE,"Mthly";#N/A,#N/A,FALSE,"Cur.vs.Prior"}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_1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_1_1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graphs." hidden="1">{"mkt cap",#N/A,FALSE,"Graph-market-cap";"price",#N/A,FALSE,"Graph-Price";"ebit",#N/A,FALSE,"Graph-EBIT-DA";"ebitda",#N/A,FALSE,"Graph-EBIT-DA"}</definedName>
    <definedName name="wrn.graphs._1" hidden="1">{"mkt cap",#N/A,FALSE,"Graph-market-cap";"price",#N/A,FALSE,"Graph-Price";"ebit",#N/A,FALSE,"Graph-EBIT-DA";"ebitda",#N/A,FALSE,"Graph-EBIT-DA"}</definedName>
    <definedName name="wrn.graphs._1_1" hidden="1">{"mkt cap",#N/A,FALSE,"Graph-market-cap";"price",#N/A,FALSE,"Graph-Price";"ebit",#N/A,FALSE,"Graph-EBIT-DA";"ebitda",#N/A,FALSE,"Graph-EBIT-DA"}</definedName>
    <definedName name="wrn.Income." hidden="1">{"Income",#N/A,FALSE,"Recap IS"}</definedName>
    <definedName name="wrn.Monica." hidden="1">{#N/A,#N/A,FALSE,"Revolver";#N/A,#N/A,FALSE,"Term Loan";#N/A,#N/A,FALSE,"Unused Line Fee Term";#N/A,#N/A,FALSE,"Unused Line Fee Revolver"}</definedName>
    <definedName name="wrn.Monica._1" hidden="1">{#N/A,#N/A,FALSE,"Revolver";#N/A,#N/A,FALSE,"Term Loan";#N/A,#N/A,FALSE,"Unused Line Fee Term";#N/A,#N/A,FALSE,"Unused Line Fee Revolver"}</definedName>
    <definedName name="wrn.Monica._1_1" hidden="1">{#N/A,#N/A,FALSE,"Revolver";#N/A,#N/A,FALSE,"Term Loan";#N/A,#N/A,FALSE,"Unused Line Fee Term";#N/A,#N/A,FALSE,"Unused Line Fee Revolver"}</definedName>
    <definedName name="wrn.print._.graphs.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graphs._1_1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.data._.entry._1" hidden="1">{"inputs raw data",#N/A,TRUE,"INPUT"}</definedName>
    <definedName name="wrn.print._.raw._.data._.entry._1_1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_1_1" hidden="1">{"summary1",#N/A,TRUE,"Comps";"summary2",#N/A,TRUE,"Comps";"summary3",#N/A,TRUE,"Comps"}</definedName>
    <definedName name="wrn.Pro._.Forma." hidden="1">{"i_Pro Forma Opening B.S.",#N/A,FALSE,"Financials";"j_Pro Forma Assumptions",#N/A,FALSE,"Financials";"k_Pro Forma Income Statement",#N/A,FALSE,"Financials";"l_Pro Forma Balance Sheet",#N/A,FALSE,"Financials";"m_Pro Forma Cashflow Statement",#N/A,FALSE,"Financials";"n_Pro Forma Depreciation Schedule",#N/A,FALSE,"Financials"}</definedName>
    <definedName name="wrn.Restricted._.Rpts." hidden="1">{"RptRY",#N/A,FALSE,"CDGy";"RptRQ",#N/A,FALSE,"CDGq";"RptRM",#N/A,FALSE,"CDGm"}</definedName>
    <definedName name="wrn.Restricted._.Rpts._1" hidden="1">{"RptRY",#N/A,FALSE,"CDGy";"RptRQ",#N/A,FALSE,"CDGq";"RptRM",#N/A,FALSE,"CDGm"}</definedName>
    <definedName name="wrn.Restricted._.Rpts._1_1" hidden="1">{"RptRY",#N/A,FALSE,"CDGy";"RptRQ",#N/A,FALSE,"CDGq";"RptRM",#N/A,FALSE,"CDGm"}</definedName>
    <definedName name="wrn.Target." hidden="1">{"e_Target Assumptions",#N/A,FALSE,"Financials";"f_Target Income Statement",#N/A,FALSE,"Financials";"g_Target Balance Sheet",#N/A,FALSE,"Financials";"h_Target Cashflow Statement",#N/A,FALSE,"Financials"}</definedName>
    <definedName name="wrn.Total." hidden="1">{#N/A,#N/A,FALSE,"TOTAL STORES";#N/A,#N/A,FALSE,"MATURE STORES";#N/A,#N/A,FALSE,"COMP STORES";#N/A,#N/A,FALSE,"RH";#N/A,#N/A,FALSE,"SP";#N/A,#N/A,FALSE,"MB";#N/A,#N/A,FALSE,"WV";#N/A,#N/A,FALSE,"LB";#N/A,#N/A,FALSE,"NB";#N/A,#N/A,FALSE,"MV"}</definedName>
    <definedName name="wrn.Total._1" hidden="1">{#N/A,#N/A,FALSE,"TOTAL STORES";#N/A,#N/A,FALSE,"MATURE STORES";#N/A,#N/A,FALSE,"COMP STORES";#N/A,#N/A,FALSE,"RH";#N/A,#N/A,FALSE,"SP";#N/A,#N/A,FALSE,"MB";#N/A,#N/A,FALSE,"WV";#N/A,#N/A,FALSE,"LB";#N/A,#N/A,FALSE,"NB";#N/A,#N/A,FALSE,"MV"}</definedName>
    <definedName name="wrn.Total._1_1" hidden="1">{#N/A,#N/A,FALSE,"TOTAL STORES";#N/A,#N/A,FALSE,"MATURE STORES";#N/A,#N/A,FALSE,"COMP STORES";#N/A,#N/A,FALSE,"RH";#N/A,#N/A,FALSE,"SP";#N/A,#N/A,FALSE,"MB";#N/A,#N/A,FALSE,"WV";#N/A,#N/A,FALSE,"LB";#N/A,#N/A,FALSE,"NB";#N/A,#N/A,FALSE,"MV"}</definedName>
    <definedName name="wrn.z_ALL." hidden="1">{"a_Acquiror Assumptions",#N/A,FALSE,"Financials";"b_Acquiror Income Statement",#N/A,FALSE,"Financials";"c_Acquiror Balance Sheet",#N/A,FALSE,"Financials";"d_Acquiror Cashflow Statement",#N/A,FALSE,"Financials";"e_Target Assumptions",#N/A,FALSE,"Financials";"f_Target Income Statement",#N/A,FALSE,"Financials";"g_Target Balance Sheet",#N/A,FALSE,"Financials";"h_Target Cashflow Statement",#N/A,FALSE,"Financials";"i_Pro Forma Opening B.S.",#N/A,FALSE,"Financials";"j_Pro Forma Assumptions",#N/A,FALSE,"Financials";"k_Pro Forma Income Statement",#N/A,FALSE,"Financials";"l_Pro Forma Balance Sheet",#N/A,FALSE,"Financials";"m_Pro Forma Cashflow Statement",#N/A,FALSE,"Financials";"n_Pro Forma Depreciation Schedule",#N/A,FALSE,"Financials"}</definedName>
    <definedName name="WRN1.ALL" hidden="1">{#N/A,#N/A,FALSE,"RH1";#N/A,#N/A,FALSE,"SP2";#N/A,#N/A,FALSE,"MB3";#N/A,#N/A,FALSE,"WV5";#N/A,#N/A,FALSE,"LB6";#N/A,#N/A,FALSE,"NB7";#N/A,#N/A,FALSE,"MV8";#N/A,#N/A,FALSE,"ALL STORES (7)";#N/A,#N/A,FALSE,"MATURE STORES (3)";#N/A,#N/A,FALSE,"BASE STORES (5)";#N/A,#N/A,FALSE,"NEW STORES (2)"}</definedName>
    <definedName name="WRN1.ALL_1" hidden="1">{#N/A,#N/A,FALSE,"RH1";#N/A,#N/A,FALSE,"SP2";#N/A,#N/A,FALSE,"MB3";#N/A,#N/A,FALSE,"WV5";#N/A,#N/A,FALSE,"LB6";#N/A,#N/A,FALSE,"NB7";#N/A,#N/A,FALSE,"MV8";#N/A,#N/A,FALSE,"ALL STORES (7)";#N/A,#N/A,FALSE,"MATURE STORES (3)";#N/A,#N/A,FALSE,"BASE STORES (5)";#N/A,#N/A,FALSE,"NEW STORES (2)"}</definedName>
    <definedName name="WRN1.ALL_1_1" hidden="1">{#N/A,#N/A,FALSE,"RH1";#N/A,#N/A,FALSE,"SP2";#N/A,#N/A,FALSE,"MB3";#N/A,#N/A,FALSE,"WV5";#N/A,#N/A,FALSE,"LB6";#N/A,#N/A,FALSE,"NB7";#N/A,#N/A,FALSE,"MV8";#N/A,#N/A,FALSE,"ALL STORES (7)";#N/A,#N/A,FALSE,"MATURE STORES (3)";#N/A,#N/A,FALSE,"BASE STORES (5)";#N/A,#N/A,FALSE,"NEW STORES (2)"}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" hidden="1">{#N/A,#N/A,FALSE,"RH1";#N/A,#N/A,FALSE,"SP2";#N/A,#N/A,FALSE,"MB3";#N/A,#N/A,FALSE,"WV5";#N/A,#N/A,FALSE,"LB6";#N/A,#N/A,FALSE,"NB7";#N/A,#N/A,FALSE,"MV8";#N/A,#N/A,FALSE,"ALL STORES (7)";#N/A,#N/A,FALSE,"MATURE STORES (3)";#N/A,#N/A,FALSE,"BASE STORES (5)";#N/A,#N/A,FALSE,"NEW STORES (2)"}</definedName>
    <definedName name="zzaas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zzzzzz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" i="3" l="1"/>
  <c r="W49" i="3"/>
  <c r="AI63" i="3"/>
  <c r="AI60" i="3" l="1"/>
  <c r="AI59" i="3"/>
  <c r="AI58" i="3"/>
  <c r="AI57" i="3"/>
  <c r="AI56" i="3"/>
  <c r="AI55" i="3"/>
  <c r="AI50" i="3"/>
  <c r="AI49" i="3"/>
  <c r="AI48" i="3"/>
  <c r="AI47" i="3"/>
  <c r="AI46" i="3"/>
  <c r="AI44" i="3"/>
  <c r="AI43" i="3"/>
  <c r="AI42" i="3"/>
  <c r="AI41" i="3"/>
  <c r="AI40" i="3"/>
  <c r="AI39" i="3"/>
  <c r="AI38" i="3"/>
  <c r="AI37" i="3"/>
  <c r="AI36" i="3"/>
  <c r="AI34" i="3"/>
  <c r="AI33" i="3"/>
  <c r="AI32" i="3"/>
  <c r="AI31" i="3"/>
  <c r="AI28" i="3"/>
  <c r="AI24" i="3"/>
  <c r="AI22" i="3"/>
  <c r="AI21" i="3"/>
  <c r="AI12" i="3"/>
  <c r="AI11" i="3"/>
  <c r="AI10" i="3"/>
  <c r="AI9" i="3"/>
  <c r="AI8" i="3"/>
  <c r="T4" i="3"/>
  <c r="X13" i="3"/>
  <c r="AD20" i="3" l="1"/>
  <c r="AC20" i="3"/>
  <c r="AB20" i="3"/>
  <c r="AA20" i="3"/>
  <c r="AD18" i="3"/>
  <c r="AC18" i="3"/>
  <c r="AB18" i="3"/>
  <c r="AA18" i="3"/>
  <c r="V20" i="3"/>
  <c r="T20" i="3"/>
  <c r="R20" i="3"/>
  <c r="P20" i="3"/>
  <c r="N19" i="3"/>
  <c r="R23" i="3"/>
  <c r="P23" i="3"/>
  <c r="N23" i="3"/>
  <c r="L23" i="3"/>
  <c r="T19" i="3"/>
  <c r="R19" i="3"/>
  <c r="P19" i="3"/>
  <c r="L19" i="3"/>
  <c r="J19" i="3"/>
  <c r="H19" i="3"/>
  <c r="F19" i="3"/>
  <c r="T18" i="3"/>
  <c r="R18" i="3"/>
  <c r="P18" i="3"/>
  <c r="N18" i="3"/>
  <c r="N20" i="3" l="1"/>
  <c r="L20" i="3"/>
  <c r="J20" i="3"/>
  <c r="H20" i="3"/>
  <c r="J18" i="3"/>
  <c r="L18" i="3"/>
  <c r="F20" i="3"/>
  <c r="H18" i="3"/>
  <c r="F18" i="3"/>
  <c r="AI72" i="3" l="1"/>
  <c r="U14" i="3" l="1"/>
  <c r="U30" i="3"/>
  <c r="AI30" i="3" s="1"/>
  <c r="U45" i="3"/>
  <c r="AI45" i="3" s="1"/>
  <c r="W64" i="3"/>
  <c r="W35" i="3"/>
  <c r="W29" i="3"/>
  <c r="W17" i="3"/>
  <c r="W51" i="3" l="1"/>
  <c r="AH27" i="3" l="1"/>
  <c r="AH26" i="3"/>
  <c r="AH25" i="3"/>
  <c r="AH23" i="3"/>
  <c r="AH20" i="3"/>
  <c r="AH19" i="3"/>
  <c r="AH18" i="3"/>
  <c r="AG27" i="3"/>
  <c r="AG26" i="3"/>
  <c r="AG25" i="3"/>
  <c r="AG23" i="3"/>
  <c r="AG20" i="3"/>
  <c r="AG19" i="3"/>
  <c r="AG18" i="3"/>
  <c r="AH64" i="3"/>
  <c r="AG64" i="3"/>
  <c r="AH35" i="3"/>
  <c r="AG35" i="3"/>
  <c r="AH29" i="3"/>
  <c r="AG29" i="3"/>
  <c r="AH14" i="3"/>
  <c r="AH13" i="3"/>
  <c r="AG17" i="3" l="1"/>
  <c r="AG51" i="3" s="1"/>
  <c r="AH17" i="3"/>
  <c r="AH51" i="3" s="1"/>
  <c r="AH53" i="3" s="1"/>
  <c r="AH66" i="3" s="1"/>
  <c r="AH71" i="3" s="1"/>
  <c r="U13" i="3" l="1"/>
  <c r="S14" i="3"/>
  <c r="V13" i="3" l="1"/>
  <c r="W13" i="3"/>
  <c r="W14" i="3" s="1"/>
  <c r="W53" i="3" s="1"/>
  <c r="W66" i="3" s="1"/>
  <c r="W71" i="3" s="1"/>
  <c r="S21" i="3"/>
  <c r="S41" i="3"/>
  <c r="S26" i="3"/>
  <c r="U17" i="3"/>
  <c r="U29" i="3"/>
  <c r="U35" i="3"/>
  <c r="U64" i="3"/>
  <c r="U51" i="3" l="1"/>
  <c r="U53" i="3" s="1"/>
  <c r="U66" i="3" s="1"/>
  <c r="U71" i="3" s="1"/>
  <c r="T13" i="3"/>
  <c r="Q14" i="3" l="1"/>
  <c r="Q21" i="3"/>
  <c r="S64" i="3"/>
  <c r="S35" i="3"/>
  <c r="S29" i="3"/>
  <c r="S17" i="3"/>
  <c r="S51" i="3" l="1"/>
  <c r="S53" i="3" l="1"/>
  <c r="S66" i="3" s="1"/>
  <c r="S71" i="3" s="1"/>
  <c r="AF27" i="3"/>
  <c r="AF26" i="3"/>
  <c r="AF25" i="3"/>
  <c r="AF23" i="3"/>
  <c r="AF20" i="3"/>
  <c r="AF19" i="3"/>
  <c r="AF18" i="3"/>
  <c r="AE27" i="3"/>
  <c r="AE26" i="3"/>
  <c r="AE25" i="3"/>
  <c r="AE23" i="3"/>
  <c r="AE20" i="3"/>
  <c r="AE19" i="3"/>
  <c r="AE18" i="3"/>
  <c r="AF14" i="3"/>
  <c r="AF13" i="3"/>
  <c r="AG13" i="3" s="1"/>
  <c r="AG14" i="3" s="1"/>
  <c r="AG53" i="3" s="1"/>
  <c r="AG66" i="3" s="1"/>
  <c r="AG71" i="3" s="1"/>
  <c r="AI18" i="3" l="1"/>
  <c r="AI20" i="3"/>
  <c r="Q13" i="3"/>
  <c r="P13" i="3" l="1"/>
  <c r="O14" i="3"/>
  <c r="O45" i="3"/>
  <c r="O41" i="3"/>
  <c r="O43" i="3"/>
  <c r="AF64" i="3"/>
  <c r="AF35" i="3"/>
  <c r="AF29" i="3"/>
  <c r="AF17" i="3"/>
  <c r="Q64" i="3"/>
  <c r="Q35" i="3"/>
  <c r="Q29" i="3"/>
  <c r="Q17" i="3"/>
  <c r="AF51" i="3" l="1"/>
  <c r="AF53" i="3" s="1"/>
  <c r="AF66" i="3" s="1"/>
  <c r="AF71" i="3" s="1"/>
  <c r="Q51" i="3"/>
  <c r="Q53" i="3" s="1"/>
  <c r="Q66" i="3" s="1"/>
  <c r="Q71" i="3" s="1"/>
  <c r="M14" i="3" l="1"/>
  <c r="M46" i="3"/>
  <c r="M44" i="3"/>
  <c r="AE64" i="3" l="1"/>
  <c r="AE17" i="3"/>
  <c r="AE35" i="3"/>
  <c r="AE29" i="3"/>
  <c r="O64" i="3"/>
  <c r="O35" i="3"/>
  <c r="O29" i="3"/>
  <c r="O17" i="3"/>
  <c r="AE51" i="3" l="1"/>
  <c r="O51" i="3"/>
  <c r="O53" i="3" s="1"/>
  <c r="O66" i="3" s="1"/>
  <c r="O71" i="3" s="1"/>
  <c r="AD27" i="3" l="1"/>
  <c r="AD26" i="3"/>
  <c r="AD25" i="3"/>
  <c r="AD23" i="3"/>
  <c r="AD19" i="3"/>
  <c r="AD14" i="3"/>
  <c r="AD13" i="3"/>
  <c r="AE13" i="3" s="1"/>
  <c r="AE14" i="3" s="1"/>
  <c r="AE53" i="3" s="1"/>
  <c r="AE66" i="3" s="1"/>
  <c r="AE71" i="3" s="1"/>
  <c r="AD64" i="3"/>
  <c r="AD35" i="3"/>
  <c r="AD29" i="3"/>
  <c r="AD17" i="3" l="1"/>
  <c r="AD51" i="3" s="1"/>
  <c r="AD53" i="3" s="1"/>
  <c r="AD66" i="3" s="1"/>
  <c r="AD71" i="3" s="1"/>
  <c r="M13" i="3"/>
  <c r="K14" i="3" l="1"/>
  <c r="L13" i="3"/>
  <c r="K43" i="3"/>
  <c r="K44" i="3"/>
  <c r="K22" i="3"/>
  <c r="K21" i="3"/>
  <c r="M64" i="3"/>
  <c r="M35" i="3"/>
  <c r="M29" i="3"/>
  <c r="M17" i="3"/>
  <c r="M51" i="3" l="1"/>
  <c r="M53" i="3" s="1"/>
  <c r="M66" i="3" s="1"/>
  <c r="M71" i="3" s="1"/>
  <c r="AC27" i="3" l="1"/>
  <c r="AC26" i="3"/>
  <c r="AC25" i="3"/>
  <c r="AC23" i="3"/>
  <c r="AC19" i="3"/>
  <c r="I9" i="3" l="1"/>
  <c r="I14" i="3" s="1"/>
  <c r="I22" i="3"/>
  <c r="I41" i="3"/>
  <c r="I45" i="3"/>
  <c r="I26" i="3"/>
  <c r="I18" i="3"/>
  <c r="I44" i="3"/>
  <c r="K64" i="3" l="1"/>
  <c r="K35" i="3"/>
  <c r="K29" i="3"/>
  <c r="K17" i="3"/>
  <c r="AC17" i="3"/>
  <c r="AC29" i="3"/>
  <c r="AC35" i="3"/>
  <c r="AC64" i="3"/>
  <c r="K51" i="3" l="1"/>
  <c r="K53" i="3" s="1"/>
  <c r="K66" i="3" s="1"/>
  <c r="K71" i="3" s="1"/>
  <c r="AC51" i="3"/>
  <c r="AB64" i="3" l="1"/>
  <c r="AB35" i="3"/>
  <c r="AB27" i="3"/>
  <c r="AB26" i="3"/>
  <c r="AB25" i="3"/>
  <c r="AB23" i="3"/>
  <c r="AB19" i="3"/>
  <c r="AB29" i="3"/>
  <c r="L14" i="3"/>
  <c r="AB14" i="3"/>
  <c r="AB13" i="3"/>
  <c r="AC13" i="3" s="1"/>
  <c r="AC14" i="3" s="1"/>
  <c r="AC53" i="3" s="1"/>
  <c r="AC66" i="3" s="1"/>
  <c r="AC71" i="3" s="1"/>
  <c r="AB17" i="3" l="1"/>
  <c r="AB51" i="3" s="1"/>
  <c r="AB53" i="3" s="1"/>
  <c r="AB66" i="3" s="1"/>
  <c r="AB71" i="3" s="1"/>
  <c r="I64" i="3" l="1"/>
  <c r="I35" i="3"/>
  <c r="I29" i="3"/>
  <c r="I17" i="3"/>
  <c r="I51" i="3" l="1"/>
  <c r="I53" i="3" s="1"/>
  <c r="I66" i="3" s="1"/>
  <c r="I71" i="3" s="1"/>
  <c r="AA27" i="3"/>
  <c r="AA26" i="3"/>
  <c r="AA25" i="3"/>
  <c r="AA23" i="3"/>
  <c r="AA19" i="3"/>
  <c r="AI19" i="3" s="1"/>
  <c r="G14" i="3" l="1"/>
  <c r="G64" i="3"/>
  <c r="G35" i="3"/>
  <c r="G29" i="3"/>
  <c r="G17" i="3"/>
  <c r="G51" i="3" l="1"/>
  <c r="G53" i="3" s="1"/>
  <c r="G66" i="3" s="1"/>
  <c r="G71" i="3" s="1"/>
  <c r="E46" i="3"/>
  <c r="E21" i="3"/>
  <c r="E48" i="3"/>
  <c r="E41" i="3"/>
  <c r="E45" i="3"/>
  <c r="E44" i="3"/>
  <c r="AA64" i="3" l="1"/>
  <c r="AA29" i="3"/>
  <c r="AA17" i="3"/>
  <c r="Z27" i="3" l="1"/>
  <c r="Z26" i="3"/>
  <c r="Y27" i="3"/>
  <c r="Y26" i="3"/>
  <c r="Z25" i="3"/>
  <c r="Y25" i="3"/>
  <c r="X25" i="3"/>
  <c r="V25" i="3"/>
  <c r="T25" i="3"/>
  <c r="R25" i="3"/>
  <c r="P25" i="3"/>
  <c r="N25" i="3"/>
  <c r="L25" i="3"/>
  <c r="J25" i="3"/>
  <c r="H25" i="3"/>
  <c r="F25" i="3"/>
  <c r="Z23" i="3"/>
  <c r="Y23" i="3"/>
  <c r="Z13" i="3"/>
  <c r="AA13" i="3" s="1"/>
  <c r="AA14" i="3" s="1"/>
  <c r="AI25" i="3" l="1"/>
  <c r="Z64" i="3"/>
  <c r="Y64" i="3"/>
  <c r="Z35" i="3"/>
  <c r="Y35" i="3"/>
  <c r="Z29" i="3"/>
  <c r="Y29" i="3"/>
  <c r="X29" i="3"/>
  <c r="Z17" i="3"/>
  <c r="Y17" i="3"/>
  <c r="E35" i="3"/>
  <c r="E14" i="3"/>
  <c r="E13" i="3"/>
  <c r="F13" i="3" s="1"/>
  <c r="E64" i="3"/>
  <c r="E29" i="3"/>
  <c r="E17" i="3"/>
  <c r="C43" i="3"/>
  <c r="C58" i="3"/>
  <c r="C21" i="3"/>
  <c r="C46" i="3"/>
  <c r="C44" i="3"/>
  <c r="E51" i="3" l="1"/>
  <c r="E53" i="3" s="1"/>
  <c r="E66" i="3" s="1"/>
  <c r="E71" i="3" s="1"/>
  <c r="Z51" i="3"/>
  <c r="Z53" i="3" s="1"/>
  <c r="Z66" i="3" s="1"/>
  <c r="Z71" i="3" s="1"/>
  <c r="Y51" i="3"/>
  <c r="C14" i="3"/>
  <c r="C64" i="3" l="1"/>
  <c r="C35" i="3"/>
  <c r="C29" i="3"/>
  <c r="C17" i="3"/>
  <c r="C51" i="3" l="1"/>
  <c r="C53" i="3" s="1"/>
  <c r="C66" i="3" s="1"/>
  <c r="C71" i="3" s="1"/>
  <c r="X27" i="3" l="1"/>
  <c r="X26" i="3"/>
  <c r="X23" i="3"/>
  <c r="X14" i="3"/>
  <c r="Y13" i="3"/>
  <c r="Y14" i="3" l="1"/>
  <c r="Y53" i="3" s="1"/>
  <c r="Y66" i="3" s="1"/>
  <c r="H14" i="3"/>
  <c r="Y71" i="3" l="1"/>
  <c r="B14" i="3"/>
  <c r="X64" i="3" l="1"/>
  <c r="X35" i="3"/>
  <c r="X17" i="3"/>
  <c r="X51" i="3" l="1"/>
  <c r="X53" i="3" s="1"/>
  <c r="X66" i="3" s="1"/>
  <c r="X71" i="3" s="1"/>
  <c r="V27" i="3" l="1"/>
  <c r="AI27" i="3" s="1"/>
  <c r="V26" i="3"/>
  <c r="AI26" i="3" s="1"/>
  <c r="V23" i="3"/>
  <c r="AI23" i="3" s="1"/>
  <c r="V64" i="3" l="1"/>
  <c r="V35" i="3"/>
  <c r="V29" i="3"/>
  <c r="V17" i="3"/>
  <c r="V51" i="3" l="1"/>
  <c r="T27" i="3" l="1"/>
  <c r="T26" i="3"/>
  <c r="T23" i="3"/>
  <c r="T14" i="3"/>
  <c r="V14" i="3"/>
  <c r="V53" i="3" s="1"/>
  <c r="V66" i="3" s="1"/>
  <c r="T64" i="3"/>
  <c r="T35" i="3"/>
  <c r="T29" i="3"/>
  <c r="V71" i="3" l="1"/>
  <c r="T17" i="3"/>
  <c r="T51" i="3" s="1"/>
  <c r="T53" i="3" s="1"/>
  <c r="T66" i="3" s="1"/>
  <c r="T71" i="3" s="1"/>
  <c r="R27" i="3" l="1"/>
  <c r="R26" i="3"/>
  <c r="R64" i="3"/>
  <c r="R35" i="3"/>
  <c r="R29" i="3"/>
  <c r="R17" i="3" l="1"/>
  <c r="R51" i="3" s="1"/>
  <c r="P27" i="3" l="1"/>
  <c r="P26" i="3"/>
  <c r="N26" i="3"/>
  <c r="L26" i="3"/>
  <c r="J26" i="3"/>
  <c r="H26" i="3"/>
  <c r="F26" i="3"/>
  <c r="D26" i="3"/>
  <c r="B26" i="3"/>
  <c r="P14" i="3"/>
  <c r="R14" i="3"/>
  <c r="R53" i="3" s="1"/>
  <c r="R66" i="3" s="1"/>
  <c r="R71" i="3" s="1"/>
  <c r="D25" i="3"/>
  <c r="B25" i="3"/>
  <c r="P64" i="3" l="1"/>
  <c r="P35" i="3"/>
  <c r="P29" i="3"/>
  <c r="P17" i="3"/>
  <c r="P51" i="3" l="1"/>
  <c r="P53" i="3" s="1"/>
  <c r="P66" i="3" s="1"/>
  <c r="P71" i="3" s="1"/>
  <c r="N27" i="3"/>
  <c r="N64" i="3" l="1"/>
  <c r="N35" i="3"/>
  <c r="N29" i="3"/>
  <c r="N17" i="3"/>
  <c r="N51" i="3" l="1"/>
  <c r="L27" i="3" l="1"/>
  <c r="N13" i="3"/>
  <c r="N14" i="3" l="1"/>
  <c r="N53" i="3" s="1"/>
  <c r="N66" i="3" s="1"/>
  <c r="N71" i="3" s="1"/>
  <c r="L64" i="3" l="1"/>
  <c r="L35" i="3"/>
  <c r="L29" i="3"/>
  <c r="L17" i="3"/>
  <c r="J27" i="3"/>
  <c r="J23" i="3"/>
  <c r="D14" i="3"/>
  <c r="L51" i="3" l="1"/>
  <c r="L53" i="3" s="1"/>
  <c r="L66" i="3" s="1"/>
  <c r="L71" i="3" s="1"/>
  <c r="J64" i="3" l="1"/>
  <c r="J35" i="3"/>
  <c r="J29" i="3"/>
  <c r="J17" i="3"/>
  <c r="J51" i="3" l="1"/>
  <c r="H64" i="3"/>
  <c r="H35" i="3"/>
  <c r="H29" i="3"/>
  <c r="H27" i="3"/>
  <c r="H23" i="3"/>
  <c r="F27" i="3"/>
  <c r="F23" i="3"/>
  <c r="H13" i="3"/>
  <c r="J14" i="3" s="1"/>
  <c r="J53" i="3" l="1"/>
  <c r="J66" i="3" s="1"/>
  <c r="J71" i="3" s="1"/>
  <c r="H17" i="3"/>
  <c r="H51" i="3" s="1"/>
  <c r="H53" i="3" s="1"/>
  <c r="H66" i="3" s="1"/>
  <c r="H71" i="3" s="1"/>
  <c r="F64" i="3" l="1"/>
  <c r="F35" i="3"/>
  <c r="F29" i="3"/>
  <c r="F17" i="3"/>
  <c r="F51" i="3" l="1"/>
  <c r="D27" i="3" l="1"/>
  <c r="D23" i="3"/>
  <c r="B27" i="3"/>
  <c r="B23" i="3"/>
  <c r="D13" i="3"/>
  <c r="D29" i="3"/>
  <c r="D35" i="3"/>
  <c r="D64" i="3"/>
  <c r="B64" i="3"/>
  <c r="D17" i="3" l="1"/>
  <c r="F14" i="3" l="1"/>
  <c r="F53" i="3" s="1"/>
  <c r="F66" i="3" s="1"/>
  <c r="F71" i="3" s="1"/>
  <c r="D51" i="3"/>
  <c r="D53" i="3" s="1"/>
  <c r="D66" i="3" s="1"/>
  <c r="D71" i="3" s="1"/>
  <c r="B29" i="3"/>
  <c r="B35" i="3"/>
  <c r="B17" i="3"/>
  <c r="B51" i="3" l="1"/>
  <c r="B53" i="3" l="1"/>
  <c r="B66" i="3" s="1"/>
  <c r="B71" i="3" s="1"/>
  <c r="AI17" i="3" l="1"/>
  <c r="AI14" i="3" l="1"/>
  <c r="AJ17" i="3" l="1"/>
  <c r="AI64" i="3" l="1"/>
  <c r="AJ52" i="3" l="1"/>
  <c r="V4" i="3" l="1"/>
  <c r="X4" i="3" s="1"/>
  <c r="Y4" i="3" s="1"/>
  <c r="Z4" i="3" s="1"/>
  <c r="AA4" i="3" s="1"/>
  <c r="AB4" i="3" s="1"/>
  <c r="AC4" i="3" s="1"/>
  <c r="AD4" i="3" s="1"/>
  <c r="AE4" i="3" s="1"/>
  <c r="AF4" i="3" s="1"/>
  <c r="AG4" i="3" s="1"/>
  <c r="AH4" i="3" s="1"/>
  <c r="H6" i="3" l="1"/>
  <c r="J6" i="3" s="1"/>
  <c r="L6" i="3" s="1"/>
  <c r="N6" i="3" s="1"/>
  <c r="P6" i="3" s="1"/>
  <c r="R6" i="3" s="1"/>
  <c r="T6" i="3" s="1"/>
  <c r="V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AI35" i="3" l="1"/>
  <c r="AJ35" i="3" s="1"/>
  <c r="AI29" i="3" l="1"/>
  <c r="AJ29" i="3" l="1"/>
  <c r="AI51" i="3"/>
  <c r="AI53" i="3" l="1"/>
  <c r="AJ53" i="3" s="1"/>
  <c r="AI52" i="3" l="1"/>
  <c r="AI54" i="3" l="1"/>
  <c r="B73" i="3" l="1"/>
  <c r="C73" i="3"/>
  <c r="D70" i="3" l="1"/>
  <c r="D73" i="3" s="1"/>
  <c r="E70" i="3"/>
  <c r="E73" i="3" s="1"/>
  <c r="F70" i="3" l="1"/>
  <c r="F73" i="3" s="1"/>
  <c r="G70" i="3"/>
  <c r="G73" i="3" s="1"/>
  <c r="H70" i="3" l="1"/>
  <c r="H73" i="3" s="1"/>
  <c r="I70" i="3"/>
  <c r="I73" i="3" l="1"/>
  <c r="J70" i="3" l="1"/>
  <c r="J73" i="3" s="1"/>
  <c r="K70" i="3"/>
  <c r="K73" i="3" s="1"/>
  <c r="L70" i="3" l="1"/>
  <c r="L73" i="3" s="1"/>
  <c r="M70" i="3"/>
  <c r="M73" i="3" s="1"/>
  <c r="N70" i="3" l="1"/>
  <c r="N73" i="3" s="1"/>
  <c r="O70" i="3"/>
  <c r="O73" i="3" l="1"/>
  <c r="P70" i="3" l="1"/>
  <c r="P73" i="3" s="1"/>
  <c r="Q70" i="3"/>
  <c r="Q73" i="3" s="1"/>
  <c r="R70" i="3" l="1"/>
  <c r="R73" i="3" s="1"/>
  <c r="S70" i="3"/>
  <c r="S73" i="3" s="1"/>
  <c r="T70" i="3" l="1"/>
  <c r="T73" i="3" s="1"/>
  <c r="U70" i="3"/>
  <c r="U73" i="3" s="1"/>
  <c r="V70" i="3" l="1"/>
  <c r="V73" i="3" s="1"/>
  <c r="W70" i="3"/>
  <c r="W73" i="3" s="1"/>
  <c r="X70" i="3" s="1"/>
  <c r="X73" i="3" s="1"/>
  <c r="Y70" i="3" s="1"/>
  <c r="Y73" i="3" s="1"/>
  <c r="Z70" i="3" s="1"/>
  <c r="Z73" i="3" s="1"/>
  <c r="AA70" i="3" s="1"/>
  <c r="AA35" i="3"/>
  <c r="AA51" i="3" s="1"/>
  <c r="AA53" i="3" s="1"/>
  <c r="AA66" i="3" s="1"/>
  <c r="AA71" i="3" l="1"/>
  <c r="AA73" i="3" s="1"/>
  <c r="AB70" i="3" s="1"/>
  <c r="AB73" i="3" s="1"/>
  <c r="AC70" i="3" s="1"/>
  <c r="AC73" i="3" s="1"/>
  <c r="AD70" i="3" s="1"/>
  <c r="AD73" i="3" s="1"/>
  <c r="AE70" i="3" s="1"/>
  <c r="AE73" i="3" s="1"/>
  <c r="AF70" i="3" s="1"/>
  <c r="AF73" i="3" s="1"/>
  <c r="AG70" i="3" s="1"/>
  <c r="AG73" i="3" s="1"/>
  <c r="AH70" i="3" s="1"/>
  <c r="AH73" i="3" s="1"/>
  <c r="AI66" i="3"/>
  <c r="AJ6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tc={45D67E11-5EBA-E841-BA0B-540E751D62AF}</author>
    <author>tc={A9D08D2E-39F9-AB48-BBD7-5DD51B14BFF3}</author>
    <author>tc={0A2EF740-4F91-CA43-822F-9BB88BD5D0B9}</author>
    <author>tc={C586D7C4-0F92-6849-8FD2-C4F8B0C5C966}</author>
    <author>tc={0BCDE304-7864-D741-B9BE-9B82EF8958D8}</author>
    <author>tc={09022493-FF69-4A4D-9788-5C1FC4371B1D}</author>
    <author>tc={B64A8015-9611-3446-81D5-8A44B8D85156}</author>
    <author>tc={5011E0C9-428B-714C-B8F7-F5157E2EF0E4}</author>
  </authors>
  <commentList>
    <comment ref="I9" authorId="0" shapeId="0" xr:uid="{45D67E11-5EBA-E841-BA0B-540E751D62AF}">
      <text>
        <t>[Threaded comment]
Your version of Excel allows you to read this threaded comment; however, any edits to it will get removed if the file is opened in a newer version of Excel. Learn more: https://go.microsoft.com/fwlink/?linkid=870924
Comment:
    Insurance Audit Refund</t>
      </text>
    </comment>
    <comment ref="K9" authorId="1" shapeId="0" xr:uid="{A9D08D2E-39F9-AB48-BBD7-5DD51B14BFF3}">
      <text>
        <t>[Threaded comment]
Your version of Excel allows you to read this threaded comment; however, any edits to it will get removed if the file is opened in a newer version of Excel. Learn more: https://go.microsoft.com/fwlink/?linkid=870924
Comment:
    Tax Refund</t>
      </text>
    </comment>
    <comment ref="Z9" authorId="2" shapeId="0" xr:uid="{0A2EF740-4F91-CA43-822F-9BB88BD5D0B9}">
      <text>
        <t>[Threaded comment]
Your version of Excel allows you to read this threaded comment; however, any edits to it will get removed if the file is opened in a newer version of Excel. Learn more: https://go.microsoft.com/fwlink/?linkid=870924
Comment:
    Customer Deposits</t>
      </text>
    </comment>
    <comment ref="AA58" authorId="3" shapeId="0" xr:uid="{C586D7C4-0F92-6849-8FD2-C4F8B0C5C966}">
      <text>
        <t>[Threaded comment]
Your version of Excel allows you to read this threaded comment; however, any edits to it will get removed if the file is opened in a newer version of Excel. Learn more: https://go.microsoft.com/fwlink/?linkid=870924
Comment:
    Audit Progress Payment</t>
      </text>
    </comment>
    <comment ref="AD58" authorId="4" shapeId="0" xr:uid="{0BCDE304-7864-D741-B9BE-9B82EF8958D8}">
      <text>
        <t>[Threaded comment]
Your version of Excel allows you to read this threaded comment; however, any edits to it will get removed if the file is opened in a newer version of Excel. Learn more: https://go.microsoft.com/fwlink/?linkid=870924
Comment:
    Audit Progress Payment</t>
      </text>
    </comment>
    <comment ref="AH58" authorId="5" shapeId="0" xr:uid="{09022493-FF69-4A4D-9788-5C1FC4371B1D}">
      <text>
        <t>[Threaded comment]
Your version of Excel allows you to read this threaded comment; however, any edits to it will get removed if the file is opened in a newer version of Excel. Learn more: https://go.microsoft.com/fwlink/?linkid=870924
Comment:
    Audit Progress Payment</t>
      </text>
    </comment>
    <comment ref="X63" authorId="6" shapeId="0" xr:uid="{B64A8015-9611-3446-81D5-8A44B8D85156}">
      <text>
        <t>[Threaded comment]
Your version of Excel allows you to read this threaded comment; however, any edits to it will get removed if the file is opened in a newer version of Excel. Learn more: https://go.microsoft.com/fwlink/?linkid=870924
Comment:
    Infrastructure projects</t>
      </text>
    </comment>
    <comment ref="AE63" authorId="7" shapeId="0" xr:uid="{5011E0C9-428B-714C-B8F7-F5157E2EF0E4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 Parts</t>
      </text>
    </comment>
  </commentList>
</comments>
</file>

<file path=xl/sharedStrings.xml><?xml version="1.0" encoding="utf-8"?>
<sst xmlns="http://schemas.openxmlformats.org/spreadsheetml/2006/main" count="84" uniqueCount="62">
  <si>
    <t>Rolling 13 Week Cash Forecast</t>
  </si>
  <si>
    <t>Forecast</t>
  </si>
  <si>
    <t>frcst</t>
  </si>
  <si>
    <t>Total</t>
  </si>
  <si>
    <t>Week ending:</t>
  </si>
  <si>
    <t>13 weeks</t>
  </si>
  <si>
    <t>Receipts</t>
  </si>
  <si>
    <t>Total Receipts</t>
  </si>
  <si>
    <t>Operating Disbursements</t>
  </si>
  <si>
    <t>Insurance</t>
  </si>
  <si>
    <t>Marketing</t>
  </si>
  <si>
    <t>Other OpEx</t>
  </si>
  <si>
    <t>Total Operating Disbursements</t>
  </si>
  <si>
    <t>Operating Cash Flow</t>
  </si>
  <si>
    <t>Net Cash Flow</t>
  </si>
  <si>
    <t>Cash</t>
  </si>
  <si>
    <t>Beginning Book Cash Balance</t>
  </si>
  <si>
    <t>Ending Cash Balance</t>
  </si>
  <si>
    <t>Health  Benefits</t>
  </si>
  <si>
    <t>401k Contributions</t>
  </si>
  <si>
    <t>Utilities - Sewer</t>
  </si>
  <si>
    <t>Transportation</t>
  </si>
  <si>
    <t>Repairs and Maintenance</t>
  </si>
  <si>
    <t>Kegs - Microstar</t>
  </si>
  <si>
    <t>Pallets</t>
  </si>
  <si>
    <t>Overhead Costs</t>
  </si>
  <si>
    <t>Sales</t>
  </si>
  <si>
    <t>Production Exp</t>
  </si>
  <si>
    <t>Corporate Expenses</t>
  </si>
  <si>
    <t>Federal and State Taxes</t>
  </si>
  <si>
    <t>Labor</t>
  </si>
  <si>
    <t>Cans/Lids</t>
  </si>
  <si>
    <t>Carriers/Trays</t>
  </si>
  <si>
    <t>Hops/Malts/Concentrates/Specialty Ingredients</t>
  </si>
  <si>
    <t>Chemicals/CO2</t>
  </si>
  <si>
    <t>Credit Card</t>
  </si>
  <si>
    <t>Other Payables</t>
  </si>
  <si>
    <t>Other Costs</t>
  </si>
  <si>
    <t>Contingency</t>
  </si>
  <si>
    <t>Total Other Costs</t>
  </si>
  <si>
    <t>Salary &amp; Wages ( Includes Employer Taxes )</t>
  </si>
  <si>
    <t>Additional Payroll</t>
  </si>
  <si>
    <t>Contract Revenue</t>
  </si>
  <si>
    <t>LOC Draw</t>
  </si>
  <si>
    <t>Hop Contracts</t>
  </si>
  <si>
    <t>Non-Operating Obligations</t>
  </si>
  <si>
    <t xml:space="preserve">Capex Projects </t>
  </si>
  <si>
    <t>Payroll Account Balance</t>
  </si>
  <si>
    <t>Other Income</t>
  </si>
  <si>
    <t>Utilities - PGE</t>
  </si>
  <si>
    <t>Wholesale Accounts Receivable</t>
  </si>
  <si>
    <t>Raw Materials/COGS</t>
  </si>
  <si>
    <t xml:space="preserve">Interest </t>
  </si>
  <si>
    <t>Production Facility rent</t>
  </si>
  <si>
    <t>Retail Location 1</t>
  </si>
  <si>
    <t>Retail Location 2</t>
  </si>
  <si>
    <t>Retail 1 COGS</t>
  </si>
  <si>
    <t>Retail 2 COGS</t>
  </si>
  <si>
    <t>Brewery</t>
  </si>
  <si>
    <t>Retail Rents</t>
  </si>
  <si>
    <t>Retail 1 Expense</t>
  </si>
  <si>
    <t>Retail 2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</si>
</sst>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Week &quot;#"/>
    <numFmt numFmtId="165" formatCode="m/d/yy;@"/>
    <numFmt numFmtId="166" formatCode="_(* #,##0_);_(* \(#,##0\);_(* &quot;-&quot;??_);_(@_)"/>
    <numFmt numFmtId="167" formatCode="#,##0;\(#,##0\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theme="4"/>
      <name val="Arial"/>
      <family val="2"/>
    </font>
    <font>
      <b/>
      <sz val="11"/>
      <color theme="4"/>
      <name val="Calibri"/>
      <family val="2"/>
      <scheme val="minor"/>
    </font>
    <font>
      <b/>
      <sz val="10"/>
      <color theme="7" tint="0.79998168889431442"/>
      <name val="Arial"/>
      <family val="2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2" tint="-9.9978637043366805E-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i/>
      <sz val="11"/>
      <color theme="3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1" applyFont="1"/>
    <xf numFmtId="0" fontId="1" fillId="0" borderId="0" xfId="1"/>
    <xf numFmtId="0" fontId="1" fillId="0" borderId="1" xfId="1" applyBorder="1"/>
    <xf numFmtId="0" fontId="3" fillId="2" borderId="0" xfId="1" applyFont="1" applyFill="1" applyAlignment="1">
      <alignment horizontal="right"/>
    </xf>
    <xf numFmtId="0" fontId="1" fillId="0" borderId="8" xfId="1" applyBorder="1"/>
    <xf numFmtId="0" fontId="3" fillId="4" borderId="0" xfId="1" applyFont="1" applyFill="1"/>
    <xf numFmtId="0" fontId="1" fillId="0" borderId="0" xfId="1" applyAlignment="1">
      <alignment horizontal="left" indent="1"/>
    </xf>
    <xf numFmtId="166" fontId="0" fillId="0" borderId="0" xfId="2" applyNumberFormat="1" applyFont="1"/>
    <xf numFmtId="166" fontId="1" fillId="0" borderId="0" xfId="1" applyNumberFormat="1"/>
    <xf numFmtId="0" fontId="1" fillId="0" borderId="8" xfId="1" applyBorder="1" applyAlignment="1">
      <alignment horizontal="left" indent="1"/>
    </xf>
    <xf numFmtId="0" fontId="5" fillId="0" borderId="10" xfId="1" applyFont="1" applyBorder="1"/>
    <xf numFmtId="0" fontId="5" fillId="0" borderId="0" xfId="1" applyFont="1"/>
    <xf numFmtId="166" fontId="5" fillId="0" borderId="0" xfId="2" applyNumberFormat="1" applyFont="1" applyBorder="1"/>
    <xf numFmtId="0" fontId="1" fillId="0" borderId="10" xfId="1" applyBorder="1" applyAlignment="1">
      <alignment horizontal="left" indent="2"/>
    </xf>
    <xf numFmtId="166" fontId="1" fillId="0" borderId="10" xfId="1" applyNumberFormat="1" applyBorder="1"/>
    <xf numFmtId="0" fontId="1" fillId="0" borderId="0" xfId="1" applyAlignment="1">
      <alignment horizontal="left" indent="2"/>
    </xf>
    <xf numFmtId="166" fontId="3" fillId="4" borderId="0" xfId="2" applyNumberFormat="1" applyFont="1" applyFill="1" applyBorder="1"/>
    <xf numFmtId="0" fontId="3" fillId="0" borderId="0" xfId="1" applyFont="1"/>
    <xf numFmtId="166" fontId="6" fillId="0" borderId="8" xfId="2" applyNumberFormat="1" applyFont="1" applyBorder="1"/>
    <xf numFmtId="166" fontId="0" fillId="0" borderId="0" xfId="2" applyNumberFormat="1" applyFont="1" applyFill="1"/>
    <xf numFmtId="166" fontId="0" fillId="0" borderId="10" xfId="2" applyNumberFormat="1" applyFont="1" applyFill="1" applyBorder="1"/>
    <xf numFmtId="0" fontId="5" fillId="0" borderId="0" xfId="1" applyFont="1" applyAlignment="1">
      <alignment horizontal="left" indent="1"/>
    </xf>
    <xf numFmtId="166" fontId="0" fillId="0" borderId="0" xfId="2" applyNumberFormat="1" applyFont="1" applyFill="1" applyBorder="1"/>
    <xf numFmtId="0" fontId="5" fillId="0" borderId="8" xfId="1" applyFont="1" applyBorder="1" applyAlignment="1">
      <alignment horizontal="left" indent="1"/>
    </xf>
    <xf numFmtId="0" fontId="1" fillId="5" borderId="0" xfId="1" applyFill="1"/>
    <xf numFmtId="166" fontId="5" fillId="0" borderId="0" xfId="2" applyNumberFormat="1" applyFont="1" applyFill="1" applyBorder="1"/>
    <xf numFmtId="0" fontId="1" fillId="0" borderId="0" xfId="1" applyAlignment="1">
      <alignment horizontal="left" vertical="top" indent="1"/>
    </xf>
    <xf numFmtId="0" fontId="1" fillId="0" borderId="10" xfId="1" applyBorder="1" applyAlignment="1">
      <alignment horizontal="left" vertical="top" indent="2"/>
    </xf>
    <xf numFmtId="166" fontId="8" fillId="0" borderId="0" xfId="2" applyNumberFormat="1" applyFont="1" applyFill="1"/>
    <xf numFmtId="166" fontId="9" fillId="0" borderId="0" xfId="2" applyNumberFormat="1" applyFont="1" applyFill="1" applyBorder="1"/>
    <xf numFmtId="166" fontId="7" fillId="0" borderId="0" xfId="2" applyNumberFormat="1" applyFont="1" applyFill="1"/>
    <xf numFmtId="166" fontId="7" fillId="0" borderId="10" xfId="2" applyNumberFormat="1" applyFont="1" applyFill="1" applyBorder="1"/>
    <xf numFmtId="166" fontId="10" fillId="0" borderId="0" xfId="2" applyNumberFormat="1" applyFont="1" applyBorder="1"/>
    <xf numFmtId="166" fontId="10" fillId="0" borderId="0" xfId="2" applyNumberFormat="1" applyFont="1" applyFill="1" applyBorder="1"/>
    <xf numFmtId="166" fontId="12" fillId="4" borderId="0" xfId="2" applyNumberFormat="1" applyFont="1" applyFill="1" applyBorder="1"/>
    <xf numFmtId="166" fontId="8" fillId="0" borderId="0" xfId="3" applyNumberFormat="1" applyFont="1"/>
    <xf numFmtId="166" fontId="7" fillId="0" borderId="0" xfId="2" applyNumberFormat="1" applyFont="1" applyFill="1" applyBorder="1"/>
    <xf numFmtId="166" fontId="7" fillId="0" borderId="8" xfId="2" applyNumberFormat="1" applyFont="1" applyFill="1" applyBorder="1"/>
    <xf numFmtId="166" fontId="11" fillId="0" borderId="8" xfId="2" applyNumberFormat="1" applyFont="1" applyFill="1" applyBorder="1"/>
    <xf numFmtId="166" fontId="7" fillId="0" borderId="0" xfId="3" applyNumberFormat="1" applyFont="1" applyFill="1"/>
    <xf numFmtId="166" fontId="6" fillId="0" borderId="8" xfId="2" applyNumberFormat="1" applyFont="1" applyFill="1" applyBorder="1"/>
    <xf numFmtId="166" fontId="6" fillId="0" borderId="0" xfId="2" applyNumberFormat="1" applyFont="1" applyFill="1" applyBorder="1"/>
    <xf numFmtId="166" fontId="8" fillId="0" borderId="0" xfId="2" applyNumberFormat="1" applyFont="1" applyFill="1" applyBorder="1"/>
    <xf numFmtId="166" fontId="8" fillId="0" borderId="10" xfId="2" applyNumberFormat="1" applyFont="1" applyFill="1" applyBorder="1"/>
    <xf numFmtId="0" fontId="8" fillId="0" borderId="0" xfId="1" applyFont="1"/>
    <xf numFmtId="43" fontId="8" fillId="0" borderId="1" xfId="1" applyNumberFormat="1" applyFont="1" applyBorder="1"/>
    <xf numFmtId="0" fontId="14" fillId="0" borderId="4" xfId="1" applyFont="1" applyBorder="1" applyAlignment="1">
      <alignment horizontal="center"/>
    </xf>
    <xf numFmtId="167" fontId="16" fillId="0" borderId="0" xfId="0" applyNumberFormat="1" applyFont="1" applyAlignment="1">
      <alignment horizontal="right"/>
    </xf>
    <xf numFmtId="166" fontId="17" fillId="0" borderId="0" xfId="2" applyNumberFormat="1" applyFont="1" applyFill="1" applyBorder="1"/>
    <xf numFmtId="166" fontId="18" fillId="0" borderId="0" xfId="2" applyNumberFormat="1" applyFont="1" applyFill="1"/>
    <xf numFmtId="0" fontId="8" fillId="5" borderId="0" xfId="1" applyFont="1" applyFill="1"/>
    <xf numFmtId="166" fontId="8" fillId="0" borderId="8" xfId="2" applyNumberFormat="1" applyFont="1" applyFill="1" applyBorder="1"/>
    <xf numFmtId="0" fontId="7" fillId="0" borderId="0" xfId="1" applyFont="1"/>
    <xf numFmtId="166" fontId="7" fillId="0" borderId="8" xfId="3" applyNumberFormat="1" applyFont="1" applyFill="1" applyBorder="1"/>
    <xf numFmtId="43" fontId="7" fillId="0" borderId="1" xfId="1" applyNumberFormat="1" applyFont="1" applyBorder="1"/>
    <xf numFmtId="166" fontId="11" fillId="0" borderId="0" xfId="2" applyNumberFormat="1" applyFont="1" applyFill="1" applyBorder="1"/>
    <xf numFmtId="166" fontId="19" fillId="0" borderId="0" xfId="2" applyNumberFormat="1" applyFont="1" applyFill="1"/>
    <xf numFmtId="0" fontId="7" fillId="5" borderId="0" xfId="1" applyFont="1" applyFill="1"/>
    <xf numFmtId="167" fontId="7" fillId="0" borderId="0" xfId="0" applyNumberFormat="1" applyFont="1" applyAlignment="1">
      <alignment horizontal="right"/>
    </xf>
    <xf numFmtId="167" fontId="5" fillId="0" borderId="0" xfId="1" applyNumberFormat="1" applyFont="1"/>
    <xf numFmtId="166" fontId="0" fillId="0" borderId="0" xfId="3" applyNumberFormat="1" applyFont="1" applyFill="1"/>
    <xf numFmtId="166" fontId="8" fillId="0" borderId="0" xfId="3" applyNumberFormat="1" applyFont="1" applyFill="1"/>
    <xf numFmtId="167" fontId="10" fillId="0" borderId="0" xfId="1" applyNumberFormat="1" applyFont="1"/>
    <xf numFmtId="165" fontId="15" fillId="0" borderId="6" xfId="1" applyNumberFormat="1" applyFont="1" applyBorder="1" applyAlignment="1">
      <alignment horizontal="center"/>
    </xf>
    <xf numFmtId="164" fontId="13" fillId="2" borderId="2" xfId="1" applyNumberFormat="1" applyFont="1" applyFill="1" applyBorder="1" applyAlignment="1">
      <alignment horizontal="center"/>
    </xf>
    <xf numFmtId="0" fontId="8" fillId="0" borderId="8" xfId="1" applyFont="1" applyBorder="1"/>
    <xf numFmtId="0" fontId="7" fillId="0" borderId="8" xfId="1" applyFont="1" applyBorder="1"/>
    <xf numFmtId="166" fontId="9" fillId="0" borderId="8" xfId="2" applyNumberFormat="1" applyFont="1" applyFill="1" applyBorder="1"/>
    <xf numFmtId="10" fontId="1" fillId="0" borderId="0" xfId="1" applyNumberFormat="1"/>
    <xf numFmtId="166" fontId="16" fillId="0" borderId="0" xfId="3" applyNumberFormat="1" applyFont="1" applyAlignment="1">
      <alignment horizontal="right"/>
    </xf>
    <xf numFmtId="166" fontId="7" fillId="0" borderId="0" xfId="3" applyNumberFormat="1" applyFont="1" applyFill="1" applyAlignment="1">
      <alignment horizontal="right"/>
    </xf>
    <xf numFmtId="10" fontId="1" fillId="0" borderId="8" xfId="1" applyNumberFormat="1" applyBorder="1"/>
    <xf numFmtId="166" fontId="7" fillId="0" borderId="8" xfId="3" applyNumberFormat="1" applyFont="1" applyBorder="1"/>
    <xf numFmtId="166" fontId="4" fillId="4" borderId="0" xfId="2" applyNumberFormat="1" applyFont="1" applyFill="1" applyBorder="1"/>
    <xf numFmtId="166" fontId="9" fillId="0" borderId="8" xfId="3" applyNumberFormat="1" applyFont="1" applyBorder="1"/>
    <xf numFmtId="166" fontId="10" fillId="0" borderId="0" xfId="3" applyNumberFormat="1" applyFont="1" applyFill="1"/>
    <xf numFmtId="0" fontId="14" fillId="0" borderId="12" xfId="1" applyFont="1" applyBorder="1" applyAlignment="1">
      <alignment horizontal="center"/>
    </xf>
    <xf numFmtId="167" fontId="10" fillId="0" borderId="8" xfId="1" applyNumberFormat="1" applyFont="1" applyBorder="1"/>
    <xf numFmtId="166" fontId="5" fillId="3" borderId="5" xfId="1" applyNumberFormat="1" applyFont="1" applyFill="1" applyBorder="1"/>
    <xf numFmtId="166" fontId="5" fillId="3" borderId="3" xfId="1" applyNumberFormat="1" applyFont="1" applyFill="1" applyBorder="1"/>
    <xf numFmtId="166" fontId="5" fillId="3" borderId="5" xfId="2" applyNumberFormat="1" applyFont="1" applyFill="1" applyBorder="1"/>
    <xf numFmtId="166" fontId="5" fillId="3" borderId="11" xfId="1" applyNumberFormat="1" applyFont="1" applyFill="1" applyBorder="1"/>
    <xf numFmtId="166" fontId="8" fillId="3" borderId="5" xfId="2" applyNumberFormat="1" applyFont="1" applyFill="1" applyBorder="1"/>
    <xf numFmtId="166" fontId="20" fillId="0" borderId="0" xfId="2" applyNumberFormat="1" applyFont="1" applyFill="1" applyBorder="1"/>
    <xf numFmtId="0" fontId="21" fillId="3" borderId="3" xfId="1" applyFont="1" applyFill="1" applyBorder="1" applyAlignment="1">
      <alignment horizontal="centerContinuous"/>
    </xf>
    <xf numFmtId="0" fontId="21" fillId="3" borderId="5" xfId="1" applyFont="1" applyFill="1" applyBorder="1" applyAlignment="1">
      <alignment horizontal="centerContinuous"/>
    </xf>
    <xf numFmtId="165" fontId="5" fillId="3" borderId="5" xfId="1" applyNumberFormat="1" applyFont="1" applyFill="1" applyBorder="1" applyAlignment="1">
      <alignment horizontal="centerContinuous"/>
    </xf>
    <xf numFmtId="166" fontId="5" fillId="3" borderId="14" xfId="2" applyNumberFormat="1" applyFont="1" applyFill="1" applyBorder="1"/>
    <xf numFmtId="166" fontId="5" fillId="3" borderId="7" xfId="1" applyNumberFormat="1" applyFont="1" applyFill="1" applyBorder="1"/>
    <xf numFmtId="0" fontId="1" fillId="3" borderId="0" xfId="1" applyFill="1"/>
    <xf numFmtId="0" fontId="1" fillId="3" borderId="3" xfId="1" applyFill="1" applyBorder="1"/>
    <xf numFmtId="166" fontId="1" fillId="3" borderId="5" xfId="1" applyNumberFormat="1" applyFill="1" applyBorder="1"/>
    <xf numFmtId="166" fontId="5" fillId="3" borderId="5" xfId="3" applyNumberFormat="1" applyFont="1" applyFill="1" applyBorder="1"/>
    <xf numFmtId="166" fontId="6" fillId="3" borderId="5" xfId="2" applyNumberFormat="1" applyFont="1" applyFill="1" applyBorder="1"/>
    <xf numFmtId="166" fontId="20" fillId="0" borderId="8" xfId="2" applyNumberFormat="1" applyFont="1" applyFill="1" applyBorder="1"/>
    <xf numFmtId="166" fontId="20" fillId="0" borderId="8" xfId="3" applyNumberFormat="1" applyFont="1" applyBorder="1"/>
    <xf numFmtId="0" fontId="8" fillId="0" borderId="9" xfId="1" applyFont="1" applyBorder="1"/>
    <xf numFmtId="0" fontId="1" fillId="6" borderId="8" xfId="1" applyFill="1" applyBorder="1" applyAlignment="1">
      <alignment horizontal="left" indent="1"/>
    </xf>
    <xf numFmtId="166" fontId="0" fillId="6" borderId="8" xfId="2" applyNumberFormat="1" applyFont="1" applyFill="1" applyBorder="1"/>
    <xf numFmtId="166" fontId="7" fillId="6" borderId="8" xfId="2" applyNumberFormat="1" applyFont="1" applyFill="1" applyBorder="1"/>
    <xf numFmtId="166" fontId="7" fillId="6" borderId="8" xfId="3" applyNumberFormat="1" applyFont="1" applyFill="1" applyBorder="1"/>
    <xf numFmtId="166" fontId="8" fillId="6" borderId="8" xfId="2" applyNumberFormat="1" applyFont="1" applyFill="1" applyBorder="1"/>
    <xf numFmtId="166" fontId="0" fillId="6" borderId="8" xfId="3" applyNumberFormat="1" applyFont="1" applyFill="1" applyBorder="1"/>
    <xf numFmtId="167" fontId="8" fillId="0" borderId="0" xfId="0" applyNumberFormat="1" applyFont="1" applyAlignment="1">
      <alignment horizontal="right"/>
    </xf>
    <xf numFmtId="166" fontId="23" fillId="0" borderId="0" xfId="2" applyNumberFormat="1" applyFont="1" applyFill="1"/>
    <xf numFmtId="0" fontId="25" fillId="0" borderId="0" xfId="1" applyFont="1"/>
    <xf numFmtId="43" fontId="25" fillId="0" borderId="1" xfId="1" applyNumberFormat="1" applyFont="1" applyBorder="1"/>
    <xf numFmtId="167" fontId="25" fillId="0" borderId="0" xfId="0" applyNumberFormat="1" applyFont="1" applyAlignment="1">
      <alignment horizontal="right"/>
    </xf>
    <xf numFmtId="166" fontId="25" fillId="0" borderId="0" xfId="2" applyNumberFormat="1" applyFont="1" applyFill="1"/>
    <xf numFmtId="166" fontId="25" fillId="0" borderId="8" xfId="2" applyNumberFormat="1" applyFont="1" applyFill="1" applyBorder="1"/>
    <xf numFmtId="167" fontId="26" fillId="0" borderId="0" xfId="1" applyNumberFormat="1" applyFont="1"/>
    <xf numFmtId="166" fontId="26" fillId="0" borderId="0" xfId="2" applyNumberFormat="1" applyFont="1" applyFill="1" applyBorder="1"/>
    <xf numFmtId="166" fontId="25" fillId="0" borderId="0" xfId="2" applyNumberFormat="1" applyFont="1" applyFill="1" applyBorder="1"/>
    <xf numFmtId="166" fontId="24" fillId="0" borderId="8" xfId="2" applyNumberFormat="1" applyFont="1" applyFill="1" applyBorder="1"/>
    <xf numFmtId="166" fontId="25" fillId="0" borderId="10" xfId="2" applyNumberFormat="1" applyFont="1" applyFill="1" applyBorder="1"/>
    <xf numFmtId="166" fontId="25" fillId="0" borderId="0" xfId="3" applyNumberFormat="1" applyFont="1" applyFill="1"/>
    <xf numFmtId="166" fontId="24" fillId="0" borderId="0" xfId="2" applyNumberFormat="1" applyFont="1" applyFill="1" applyBorder="1"/>
    <xf numFmtId="0" fontId="25" fillId="0" borderId="8" xfId="1" applyFont="1" applyBorder="1"/>
    <xf numFmtId="166" fontId="27" fillId="0" borderId="0" xfId="2" applyNumberFormat="1" applyFont="1" applyFill="1"/>
    <xf numFmtId="166" fontId="25" fillId="6" borderId="8" xfId="2" applyNumberFormat="1" applyFont="1" applyFill="1" applyBorder="1"/>
    <xf numFmtId="166" fontId="12" fillId="8" borderId="0" xfId="2" applyNumberFormat="1" applyFont="1" applyFill="1" applyBorder="1"/>
    <xf numFmtId="166" fontId="4" fillId="8" borderId="0" xfId="2" applyNumberFormat="1" applyFont="1" applyFill="1" applyBorder="1"/>
    <xf numFmtId="164" fontId="13" fillId="2" borderId="2" xfId="1" applyNumberFormat="1" applyFont="1" applyFill="1" applyBorder="1" applyAlignment="1">
      <alignment horizontal="center"/>
    </xf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165" fontId="15" fillId="0" borderId="6" xfId="1" applyNumberFormat="1" applyFont="1" applyBorder="1" applyAlignment="1">
      <alignment horizontal="center"/>
    </xf>
    <xf numFmtId="164" fontId="24" fillId="7" borderId="2" xfId="1" applyNumberFormat="1" applyFont="1" applyFill="1" applyBorder="1" applyAlignment="1">
      <alignment horizontal="center"/>
    </xf>
    <xf numFmtId="0" fontId="25" fillId="0" borderId="12" xfId="1" applyFont="1" applyBorder="1" applyAlignment="1">
      <alignment horizontal="center"/>
    </xf>
    <xf numFmtId="0" fontId="25" fillId="0" borderId="13" xfId="1" applyFont="1" applyBorder="1" applyAlignment="1">
      <alignment horizontal="center"/>
    </xf>
    <xf numFmtId="165" fontId="24" fillId="0" borderId="6" xfId="1" applyNumberFormat="1" applyFont="1" applyBorder="1" applyAlignment="1">
      <alignment horizontal="center"/>
    </xf>
    <xf numFmtId="164" fontId="22" fillId="7" borderId="2" xfId="1" applyNumberFormat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165" fontId="6" fillId="0" borderId="6" xfId="1" applyNumberFormat="1" applyFont="1" applyBorder="1" applyAlignment="1">
      <alignment horizontal="center"/>
    </xf>
  </cellXfs>
  <cellStyles count="5">
    <cellStyle name="Comma" xfId="3" builtinId="3"/>
    <cellStyle name="Comma 2" xfId="2" xr:uid="{1C8652B7-FBDC-489F-94A7-442A53988557}"/>
    <cellStyle name="Currency 2" xfId="4" xr:uid="{F92FEEF2-5133-C546-B737-A58FD693D9DA}"/>
    <cellStyle name="Normal" xfId="0" builtinId="0"/>
    <cellStyle name="Normal 2" xfId="1" xr:uid="{1E24805F-5C5C-4F5D-B2E4-2611C6F74ACF}"/>
  </cellStyles>
  <dxfs count="2"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microsoft.com/office/2017/10/relationships/person" Target="persons/perso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127002</xdr:rowOff>
    </xdr:from>
    <xdr:to>
      <xdr:col>40</xdr:col>
      <xdr:colOff>440754</xdr:colOff>
      <xdr:row>84</xdr:row>
      <xdr:rowOff>108856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FE2162-C324-6B4D-A9E6-D5A99F51B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322288"/>
          <a:ext cx="33823610" cy="165462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/nasrv43c/GROUP$/BT/COMMON/Consumer_Research/MODELS/OD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ginaa/Dropbox/Controller-In-Shape/old%20projections/Proj%2017-0228_61cc_InProc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.5.2.3.1%20CF%20Revenue%20Analysis%202008%20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salvadors/Desktop/Club%20Phone%20List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arefacts%20Dec%2031%20Recurring%20Template%20Invoices%20V2%20Jan2012%20VERSION%20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t%20Pack%20DHL1012%20Dec%202010%20v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/windows/TEMP/Daily%20Cash%20Report%20Beginning%20January%201%2020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.5.2.2.3%20Lewis%20Sales%20Analysis%20-o%20Dec11%20-%20Blinded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chup%20of%20Nov%20Invoices%20and%20Nov20%20recurring%20schedule%20-%20updated%20by%20Cindy%2011%2023%2011%20%20JH%2011%2026%2011%20V8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ttl/Dropbox/Contingency_SPF/Projection%20Model/proj%202020%20-%2008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refacts%20Maintenance%20Schedule%202011%20at%20June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/nasrv43c/GROUP$/BT/COMMON/Consumer_Research/MODELS/SPL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racted%20Sheets%20from%20V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ginaa/AppData/Local/Microsoft/Windows/Temporary%20Internet%20Files/Content.Outlook/749JPUG1/Billing%20Control%20August%20Final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ue%20Diligence%20Book%20-%20Merced%20(178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ejacques-lech/AppData/Local/Microsoft/Windows/Temporary%20Internet%20Files/Content.Outlook/8TV8S4WF/In%20Shape%20Dec%2015%20Plan/Wireframe%20Docs/December%202015%20DM%20Qty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udget%202001%20salary%20summar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.5.2.5%20GL%20Sales%20Analysis%20to%20Apr12%20-%205.13.1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hau%20-%20Open%20Projects/2013%20Cash%20Flow%20Worksheet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Users/ginaa/Dropbox/Controller-In-Shape/Proj%2016-0216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JECTIONS-S&amp;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ExpFormat2207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windows/TEMP/Daily%20Cash%20Report%20Beginning%20January%201%2020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INVEST/MandA/DEALS/Active/Airborne/Model/Model40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TE'S%201999%20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HCF%20Sales%20Analysis%20QB%20Aug08%20to%20Sep11%20-%20Blinded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GL%20Staff%20List%2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/INVEST/MandA/DEALS/Active/Airborne/Model/Model40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"/>
      <sheetName val="Graph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E"/>
      <sheetName val="D.FS"/>
      <sheetName val="D.CX.by.V"/>
      <sheetName val="D.Cov"/>
      <sheetName val="D.Adds.by.Q"/>
      <sheetName val="D.Cov.Det"/>
      <sheetName val="D.Cov.ppt"/>
      <sheetName val="CvC"/>
      <sheetName val="D.sum"/>
      <sheetName val="D.Crd.Agr"/>
      <sheetName val="D.WC"/>
      <sheetName val="b15.FS"/>
      <sheetName val="b15.Preso"/>
      <sheetName val="ST.Sum"/>
      <sheetName val="Assumptions"/>
      <sheetName val="I"/>
      <sheetName val="To Do"/>
      <sheetName val="Val.Creation"/>
      <sheetName val="P.Sum.Offsite"/>
      <sheetName val="KPI.Q1"/>
      <sheetName val="KPI.2017"/>
      <sheetName val="Cmp"/>
      <sheetName val="Rv.Wfall"/>
      <sheetName val="Scenario.M"/>
      <sheetName val="Scenario.CC"/>
      <sheetName val="P.Sum"/>
      <sheetName val="P.Sum.2"/>
      <sheetName val="17v16.Btr.v.C.wf"/>
      <sheetName val="Sum.Club"/>
      <sheetName val="CC.LTM.M.v.E"/>
      <sheetName val="Sum.Club.A"/>
      <sheetName val="M.P&amp;L"/>
      <sheetName val="14-16.P&amp;L"/>
      <sheetName val="ACC.P&amp;L"/>
      <sheetName val="KPI.m"/>
      <sheetName val="MC.sum"/>
      <sheetName val="C.Det"/>
      <sheetName val="Comp.Impact"/>
      <sheetName val="For.G&amp;A.B"/>
      <sheetName val="C.D.by.Clb"/>
      <sheetName val="GS.2"/>
      <sheetName val="GS.4"/>
      <sheetName val="D.Cmprsn"/>
      <sheetName val="007"/>
      <sheetName val="025"/>
      <sheetName val="026"/>
      <sheetName val="055"/>
      <sheetName val="056"/>
      <sheetName val="178"/>
      <sheetName val="180"/>
      <sheetName val="ST.Det"/>
      <sheetName val="E&amp;Lv Chart"/>
      <sheetName val="Brd.LV.&amp;.Cv"/>
      <sheetName val="Brd.RP"/>
      <sheetName val="Brd.Mrkt"/>
      <sheetName val="Brd.CapX"/>
      <sheetName val="Brd.Clubs"/>
      <sheetName val="P&amp;L.V.Yr"/>
      <sheetName val="P&amp;L.v.B&amp;PY"/>
      <sheetName val="GE.RP"/>
      <sheetName val="GE.Clubs"/>
      <sheetName val="2015 YE.adj.old"/>
      <sheetName val="v.15-0526.P"/>
      <sheetName val="NR.G&amp;A"/>
      <sheetName val="BnkAB_Cap.v.NCap"/>
      <sheetName val="LL_FS"/>
      <sheetName val="A"/>
      <sheetName val="FS"/>
      <sheetName val="Bonus"/>
      <sheetName val="v.12.13.&amp;PY"/>
      <sheetName val="FS.A"/>
      <sheetName val="FS.A.Q.16"/>
      <sheetName val="FS.A.Q.15"/>
      <sheetName val="vs.BB"/>
      <sheetName val="Proj.Recap"/>
      <sheetName val="R"/>
      <sheetName val="R.Grps"/>
      <sheetName val="AvP.Data"/>
      <sheetName val="Charts.AvP"/>
      <sheetName val="R.Data"/>
      <sheetName val="C.by.C.Det"/>
      <sheetName val="CX.D2"/>
      <sheetName val="C.P&amp;L"/>
      <sheetName val="C.P&amp;L.q"/>
      <sheetName val="C.Close"/>
      <sheetName val="CX.G"/>
      <sheetName val="CX.Recap"/>
      <sheetName val="Unfi.CX.by.Clb"/>
      <sheetName val="CX.M"/>
      <sheetName val="NCA"/>
      <sheetName val="Rent"/>
      <sheetName val="LL_AR"/>
      <sheetName val="hhh.Rmp.Chrt"/>
      <sheetName val="MDA.frm.Proj.14"/>
      <sheetName val="Exec.Sum"/>
      <sheetName val="C.View"/>
      <sheetName val="4WE.Ramp"/>
      <sheetName val="Eq.Val"/>
      <sheetName val="GE.E2"/>
      <sheetName val="MDA.f.Proj"/>
      <sheetName val="PT.DefRev"/>
      <sheetName val="b15.LHI.v.Sqft"/>
      <sheetName val="."/>
      <sheetName val="Proto.u"/>
      <sheetName val="174.u"/>
      <sheetName val="176.u"/>
      <sheetName val="177.u"/>
      <sheetName val="179.u"/>
      <sheetName val="180.u"/>
      <sheetName val="170.u"/>
      <sheetName val="173.u"/>
      <sheetName val="181.u"/>
      <sheetName val="182.u"/>
      <sheetName val="183.u"/>
      <sheetName val="184.u"/>
      <sheetName val="185.u"/>
      <sheetName val="187.u"/>
      <sheetName val="188.u"/>
      <sheetName val="189.u"/>
      <sheetName val="FS.Insurance"/>
      <sheetName val="B.2.Tx"/>
      <sheetName val="TX"/>
      <sheetName val="Fed.TX"/>
      <sheetName val="Fed-LH"/>
      <sheetName val="State.TX"/>
      <sheetName val="State-FFE"/>
      <sheetName val="State-LH"/>
      <sheetName val="Est%FedFFE"/>
      <sheetName val="Est%StFFE"/>
      <sheetName val="Est%LH-Fed"/>
      <sheetName val="Est%LH-St"/>
      <sheetName val="Additions"/>
      <sheetName val="TxRec"/>
      <sheetName val="Tx.Gr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">
          <cell r="DR4" t="str">
            <v>Base Case</v>
          </cell>
        </row>
        <row r="5">
          <cell r="DR5" t="str">
            <v>Downside</v>
          </cell>
        </row>
        <row r="6">
          <cell r="DR6" t="str">
            <v>12/13/16 Case</v>
          </cell>
        </row>
        <row r="7">
          <cell r="DR7" t="str">
            <v>Bank Case</v>
          </cell>
        </row>
        <row r="8">
          <cell r="DR8" t="str">
            <v>Other 4</v>
          </cell>
        </row>
        <row r="9">
          <cell r="DR9" t="str">
            <v>Stretch</v>
          </cell>
        </row>
        <row r="10">
          <cell r="DR10" t="str">
            <v>Lower Base Dues</v>
          </cell>
        </row>
        <row r="11">
          <cell r="DR11" t="str">
            <v>Other 3</v>
          </cell>
        </row>
        <row r="12">
          <cell r="DR12" t="str">
            <v>Other 4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Analysis 1"/>
      <sheetName val="Sales Analysis 2"/>
      <sheetName val="DL - Sales from Peachtree"/>
      <sheetName val="Chart of Accounts"/>
    </sheetNames>
    <sheetDataSet>
      <sheetData sheetId="0" refreshError="1"/>
      <sheetData sheetId="1" refreshError="1"/>
      <sheetData sheetId="2" refreshError="1"/>
      <sheetData sheetId="3">
        <row r="107">
          <cell r="A107" t="str">
            <v>40000</v>
          </cell>
          <cell r="B107" t="str">
            <v>Programming Fees</v>
          </cell>
          <cell r="C107" t="str">
            <v>Income</v>
          </cell>
          <cell r="D107" t="str">
            <v>MRR</v>
          </cell>
        </row>
        <row r="108">
          <cell r="A108" t="str">
            <v>40100</v>
          </cell>
          <cell r="B108" t="str">
            <v>Software License Revenue</v>
          </cell>
          <cell r="C108" t="str">
            <v>Income</v>
          </cell>
          <cell r="D108" t="str">
            <v>One-Time</v>
          </cell>
        </row>
        <row r="109">
          <cell r="A109" t="str">
            <v>40150</v>
          </cell>
          <cell r="B109" t="str">
            <v>Add-On License Fees</v>
          </cell>
          <cell r="C109" t="str">
            <v>Income</v>
          </cell>
          <cell r="D109" t="str">
            <v>One-Time</v>
          </cell>
        </row>
        <row r="110">
          <cell r="A110" t="str">
            <v>40200</v>
          </cell>
          <cell r="B110" t="str">
            <v>New Implementation/Training</v>
          </cell>
          <cell r="C110" t="str">
            <v>Income</v>
          </cell>
          <cell r="D110" t="str">
            <v>One-Time</v>
          </cell>
        </row>
        <row r="111">
          <cell r="A111" t="str">
            <v>40225</v>
          </cell>
          <cell r="B111" t="str">
            <v>Web Seminars</v>
          </cell>
          <cell r="C111" t="str">
            <v>Income</v>
          </cell>
          <cell r="D111" t="str">
            <v>One-Time</v>
          </cell>
        </row>
        <row r="112">
          <cell r="A112" t="str">
            <v>40250</v>
          </cell>
          <cell r="B112" t="str">
            <v>User Conferences</v>
          </cell>
          <cell r="C112" t="str">
            <v>Income</v>
          </cell>
          <cell r="D112" t="str">
            <v>One-Time</v>
          </cell>
        </row>
        <row r="113">
          <cell r="A113" t="str">
            <v>40275</v>
          </cell>
          <cell r="B113" t="str">
            <v>Professional Services</v>
          </cell>
          <cell r="C113" t="str">
            <v>Income</v>
          </cell>
          <cell r="D113" t="str">
            <v>One-Time</v>
          </cell>
        </row>
        <row r="114">
          <cell r="A114" t="str">
            <v>40290</v>
          </cell>
          <cell r="B114" t="str">
            <v>Consulting Services</v>
          </cell>
          <cell r="C114" t="str">
            <v>Income</v>
          </cell>
          <cell r="D114" t="str">
            <v>One-Time</v>
          </cell>
        </row>
        <row r="115">
          <cell r="A115" t="str">
            <v>40300</v>
          </cell>
          <cell r="B115" t="str">
            <v>First Year Maintenance</v>
          </cell>
          <cell r="C115" t="str">
            <v>Income</v>
          </cell>
          <cell r="D115" t="str">
            <v>MRR</v>
          </cell>
        </row>
        <row r="116">
          <cell r="A116" t="str">
            <v>40350</v>
          </cell>
          <cell r="B116" t="str">
            <v>Add-On Maintenance</v>
          </cell>
          <cell r="C116" t="str">
            <v>Income</v>
          </cell>
          <cell r="D116" t="str">
            <v>MRR</v>
          </cell>
        </row>
        <row r="117">
          <cell r="A117" t="str">
            <v>40400</v>
          </cell>
          <cell r="B117" t="str">
            <v>Renewal Maintenance</v>
          </cell>
          <cell r="C117" t="str">
            <v>Income</v>
          </cell>
          <cell r="D117" t="str">
            <v>MRR</v>
          </cell>
        </row>
        <row r="118">
          <cell r="A118" t="str">
            <v>40500</v>
          </cell>
          <cell r="B118" t="str">
            <v>Monthly Maintenance</v>
          </cell>
          <cell r="C118" t="str">
            <v>Income</v>
          </cell>
          <cell r="D118" t="str">
            <v>MRR</v>
          </cell>
        </row>
        <row r="119">
          <cell r="A119" t="str">
            <v>40600</v>
          </cell>
          <cell r="B119" t="str">
            <v>Third Party Products Add-On</v>
          </cell>
          <cell r="C119" t="str">
            <v>Income</v>
          </cell>
          <cell r="D119" t="str">
            <v>MRR</v>
          </cell>
        </row>
        <row r="120">
          <cell r="A120" t="str">
            <v>40700</v>
          </cell>
          <cell r="B120" t="str">
            <v>Third Party Products-New Sales</v>
          </cell>
          <cell r="C120" t="str">
            <v>Income</v>
          </cell>
          <cell r="D120" t="str">
            <v>MRR</v>
          </cell>
        </row>
        <row r="121">
          <cell r="A121" t="str">
            <v>40800</v>
          </cell>
          <cell r="B121" t="str">
            <v>Third Party Products-Renewals</v>
          </cell>
          <cell r="C121" t="str">
            <v>Income</v>
          </cell>
          <cell r="D121" t="str">
            <v>MRR</v>
          </cell>
        </row>
        <row r="122">
          <cell r="A122" t="str">
            <v>40900</v>
          </cell>
          <cell r="B122" t="str">
            <v>Software Rental</v>
          </cell>
          <cell r="C122" t="str">
            <v>Income</v>
          </cell>
          <cell r="D122" t="str">
            <v>MRR</v>
          </cell>
        </row>
        <row r="123">
          <cell r="A123" t="str">
            <v>41000</v>
          </cell>
          <cell r="B123" t="str">
            <v>Hosting Startups</v>
          </cell>
          <cell r="C123" t="str">
            <v>Income</v>
          </cell>
          <cell r="D123" t="str">
            <v>MRR</v>
          </cell>
        </row>
        <row r="124">
          <cell r="A124" t="str">
            <v>42000</v>
          </cell>
          <cell r="B124" t="str">
            <v>Hosting Subscriptions</v>
          </cell>
          <cell r="C124" t="str">
            <v>Income</v>
          </cell>
          <cell r="D124" t="str">
            <v>MRR</v>
          </cell>
        </row>
        <row r="125">
          <cell r="A125" t="str">
            <v>43000</v>
          </cell>
          <cell r="B125" t="str">
            <v>Deferred Revenue</v>
          </cell>
          <cell r="C125" t="str">
            <v>Income</v>
          </cell>
          <cell r="D125" t="str">
            <v>MRR</v>
          </cell>
        </row>
        <row r="126">
          <cell r="A126" t="str">
            <v>43500</v>
          </cell>
          <cell r="B126" t="str">
            <v>Def Revenue-Profess. Services</v>
          </cell>
          <cell r="C126" t="str">
            <v>Income</v>
          </cell>
          <cell r="D126" t="str">
            <v>MRR</v>
          </cell>
        </row>
        <row r="127">
          <cell r="A127" t="str">
            <v>44000</v>
          </cell>
          <cell r="B127" t="str">
            <v>Def Revenue - Fair Value P&amp;L</v>
          </cell>
          <cell r="C127" t="str">
            <v>Income</v>
          </cell>
          <cell r="D127" t="str">
            <v>Fair Value - Add Back</v>
          </cell>
        </row>
        <row r="128">
          <cell r="A128" t="str">
            <v>47000</v>
          </cell>
          <cell r="B128" t="str">
            <v>Interest/Other Income-Clients</v>
          </cell>
          <cell r="C128" t="str">
            <v>Income</v>
          </cell>
          <cell r="D128" t="str">
            <v>Other Income</v>
          </cell>
        </row>
        <row r="129">
          <cell r="A129" t="str">
            <v>48000</v>
          </cell>
          <cell r="B129" t="str">
            <v>Interest Income - Employees</v>
          </cell>
          <cell r="C129" t="str">
            <v>Income</v>
          </cell>
          <cell r="D129" t="str">
            <v>Other Income</v>
          </cell>
        </row>
        <row r="130">
          <cell r="A130" t="str">
            <v>49000</v>
          </cell>
          <cell r="B130" t="str">
            <v>Interest Income - Investments</v>
          </cell>
          <cell r="C130" t="str">
            <v>Income</v>
          </cell>
          <cell r="D130" t="str">
            <v>Other Income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"/>
      <sheetName val="Emails"/>
      <sheetName val="Sales Regions"/>
      <sheetName val="ClubDirectory"/>
      <sheetName val="Regions"/>
      <sheetName val="Original"/>
      <sheetName val="Updater"/>
    </sheetNames>
    <sheetDataSet>
      <sheetData sheetId="0"/>
      <sheetData sheetId="1"/>
      <sheetData sheetId="2"/>
      <sheetData sheetId="3">
        <row r="1">
          <cell r="A1" t="str">
            <v>Club #</v>
          </cell>
          <cell r="B1" t="str">
            <v>Club Name | Location</v>
          </cell>
          <cell r="C1" t="str">
            <v>Phone</v>
          </cell>
          <cell r="D1" t="str">
            <v>Fax</v>
          </cell>
          <cell r="E1" t="str">
            <v>Street</v>
          </cell>
          <cell r="F1" t="str">
            <v>City</v>
          </cell>
          <cell r="G1" t="str">
            <v>Zip</v>
          </cell>
          <cell r="H1" t="str">
            <v>General 
Manager</v>
          </cell>
          <cell r="I1" t="str">
            <v>District
Manager</v>
          </cell>
          <cell r="J1" t="str">
            <v>Sales
Manager</v>
          </cell>
          <cell r="K1" t="str">
            <v>Fitness
Manager</v>
          </cell>
          <cell r="L1" t="str">
            <v>Operations 
Manager</v>
          </cell>
          <cell r="M1" t="str">
            <v>Front Desk
Lead</v>
          </cell>
          <cell r="N1" t="str">
            <v>Regional
Mgr</v>
          </cell>
          <cell r="O1" t="str">
            <v>Area
VP</v>
          </cell>
          <cell r="P1" t="str">
            <v>HR 
Regional</v>
          </cell>
          <cell r="Q1" t="str">
            <v>Sales 
Reg Mgr</v>
          </cell>
          <cell r="R1" t="str">
            <v>Fitness
Reg Mgr</v>
          </cell>
          <cell r="S1" t="str">
            <v>Fitness
Dist/Area</v>
          </cell>
          <cell r="T1" t="str">
            <v>Mgr Corp 
Wellness</v>
          </cell>
          <cell r="U1" t="str">
            <v>Training
Regional</v>
          </cell>
          <cell r="V1" t="str">
            <v>Facilities
Regional</v>
          </cell>
          <cell r="W1" t="str">
            <v>Club
Level</v>
          </cell>
        </row>
        <row r="2">
          <cell r="A2">
            <v>1</v>
          </cell>
          <cell r="B2" t="str">
            <v>In-Shape: West Lane</v>
          </cell>
          <cell r="C2" t="str">
            <v>(209) 472-2100</v>
          </cell>
          <cell r="D2" t="str">
            <v>(209) 473-3262</v>
          </cell>
          <cell r="E2" t="str">
            <v>1074 E. Bianchi Rd.</v>
          </cell>
          <cell r="F2" t="str">
            <v>Stockton, CA</v>
          </cell>
          <cell r="G2">
            <v>95210</v>
          </cell>
          <cell r="H2" t="str">
            <v xml:space="preserve">Joseph Schillace </v>
          </cell>
          <cell r="I2" t="str">
            <v xml:space="preserve">Joseph Schillace </v>
          </cell>
          <cell r="J2" t="str">
            <v>Sylvano Garcia</v>
          </cell>
          <cell r="K2" t="str">
            <v>Omar Cortez</v>
          </cell>
          <cell r="L2" t="str">
            <v>Jessy Solario</v>
          </cell>
          <cell r="M2" t="str">
            <v>Ida Lopez</v>
          </cell>
          <cell r="N2" t="str">
            <v>Rachelle</v>
          </cell>
          <cell r="O2" t="str">
            <v>George</v>
          </cell>
          <cell r="P2" t="str">
            <v>Bonnique</v>
          </cell>
          <cell r="Q2" t="str">
            <v>Jason</v>
          </cell>
          <cell r="R2" t="str">
            <v>Josh</v>
          </cell>
          <cell r="S2" t="str">
            <v xml:space="preserve">Omar </v>
          </cell>
          <cell r="T2" t="str">
            <v>Darryl</v>
          </cell>
          <cell r="U2" t="str">
            <v>Lynn</v>
          </cell>
          <cell r="V2" t="str">
            <v>Vincent</v>
          </cell>
          <cell r="W2" t="str">
            <v>A</v>
          </cell>
        </row>
        <row r="3">
          <cell r="A3">
            <v>2</v>
          </cell>
          <cell r="B3" t="str">
            <v>In-Shape: Stockton Marina</v>
          </cell>
          <cell r="C3" t="str">
            <v>(209) 472-2111</v>
          </cell>
          <cell r="D3" t="str">
            <v>(209) 472-2113</v>
          </cell>
          <cell r="E3" t="str">
            <v>6545 Embarcadero Drive</v>
          </cell>
          <cell r="F3" t="str">
            <v>Stockton, CA</v>
          </cell>
          <cell r="G3">
            <v>95219</v>
          </cell>
          <cell r="H3" t="str">
            <v>Paul DeStefano</v>
          </cell>
          <cell r="I3" t="str">
            <v xml:space="preserve">Joseph Schillace </v>
          </cell>
          <cell r="J3">
            <v>0</v>
          </cell>
          <cell r="K3" t="str">
            <v>Open</v>
          </cell>
          <cell r="L3">
            <v>0</v>
          </cell>
          <cell r="M3" t="str">
            <v>Open</v>
          </cell>
          <cell r="N3" t="str">
            <v>Rachelle</v>
          </cell>
          <cell r="O3" t="str">
            <v>George</v>
          </cell>
          <cell r="P3" t="str">
            <v>Bonnique</v>
          </cell>
          <cell r="Q3" t="str">
            <v>Jason</v>
          </cell>
          <cell r="R3" t="str">
            <v>Josh</v>
          </cell>
          <cell r="S3">
            <v>0</v>
          </cell>
          <cell r="T3" t="str">
            <v>Darryl</v>
          </cell>
          <cell r="U3" t="str">
            <v>Lynn</v>
          </cell>
          <cell r="V3" t="str">
            <v>Vincent</v>
          </cell>
          <cell r="W3" t="str">
            <v>B</v>
          </cell>
        </row>
        <row r="4">
          <cell r="A4">
            <v>3</v>
          </cell>
          <cell r="B4" t="str">
            <v>In-Shape: Hammer Lane (Stockton)</v>
          </cell>
          <cell r="C4" t="str">
            <v>(209) 472-2105</v>
          </cell>
          <cell r="D4" t="str">
            <v>(209) 472-2185</v>
          </cell>
          <cell r="E4" t="str">
            <v>7920 Kelley Dr.</v>
          </cell>
          <cell r="F4" t="str">
            <v>Stockton, CA</v>
          </cell>
          <cell r="G4">
            <v>95209</v>
          </cell>
          <cell r="H4" t="str">
            <v>David Wright</v>
          </cell>
          <cell r="I4" t="str">
            <v>David Wright</v>
          </cell>
          <cell r="J4" t="str">
            <v>Amanda Diaz</v>
          </cell>
          <cell r="K4" t="str">
            <v>Joshua Huizar</v>
          </cell>
          <cell r="L4" t="str">
            <v>Jessica Anderson</v>
          </cell>
          <cell r="M4" t="str">
            <v>Open</v>
          </cell>
          <cell r="N4" t="str">
            <v>Rachelle</v>
          </cell>
          <cell r="O4" t="str">
            <v>George</v>
          </cell>
          <cell r="P4" t="str">
            <v>Bonnique</v>
          </cell>
          <cell r="Q4" t="str">
            <v>Jason</v>
          </cell>
          <cell r="R4" t="str">
            <v>Josh</v>
          </cell>
          <cell r="S4" t="str">
            <v xml:space="preserve">Omar </v>
          </cell>
          <cell r="T4" t="str">
            <v>Darryl</v>
          </cell>
          <cell r="U4" t="str">
            <v>Lynn</v>
          </cell>
          <cell r="V4" t="str">
            <v>Vincent</v>
          </cell>
          <cell r="W4" t="str">
            <v>A</v>
          </cell>
        </row>
        <row r="5">
          <cell r="A5">
            <v>4</v>
          </cell>
          <cell r="B5" t="str">
            <v>In-Shape: Stockton Downtown</v>
          </cell>
          <cell r="C5" t="str">
            <v>(209) 472-2190</v>
          </cell>
          <cell r="D5" t="str">
            <v>(209) 472-2428</v>
          </cell>
          <cell r="E5" t="str">
            <v>6 S. El Dorado Street</v>
          </cell>
          <cell r="F5" t="str">
            <v>Stockton, CA</v>
          </cell>
          <cell r="G5">
            <v>95202</v>
          </cell>
          <cell r="H5" t="str">
            <v>Oliver Newell</v>
          </cell>
          <cell r="I5" t="str">
            <v xml:space="preserve">Joseph Schillace </v>
          </cell>
          <cell r="J5">
            <v>0</v>
          </cell>
          <cell r="K5" t="str">
            <v>K. Bautista (FL)</v>
          </cell>
          <cell r="L5">
            <v>0</v>
          </cell>
          <cell r="M5" t="str">
            <v>Esmeralda Bojorquez</v>
          </cell>
          <cell r="N5" t="str">
            <v>Rachelle</v>
          </cell>
          <cell r="O5" t="str">
            <v>George</v>
          </cell>
          <cell r="P5" t="str">
            <v>Bonnique</v>
          </cell>
          <cell r="Q5" t="str">
            <v>Jason</v>
          </cell>
          <cell r="R5" t="str">
            <v>Josh</v>
          </cell>
          <cell r="S5" t="str">
            <v xml:space="preserve">Omar </v>
          </cell>
          <cell r="T5" t="str">
            <v>Darryl</v>
          </cell>
          <cell r="U5" t="str">
            <v>Lynn</v>
          </cell>
          <cell r="V5" t="str">
            <v>Vincent</v>
          </cell>
          <cell r="W5" t="str">
            <v>B</v>
          </cell>
        </row>
        <row r="6">
          <cell r="A6">
            <v>5</v>
          </cell>
          <cell r="B6" t="str">
            <v>In-Shape: Tracy 11th Street</v>
          </cell>
          <cell r="C6" t="str">
            <v>(209) 833-3370</v>
          </cell>
          <cell r="D6" t="str">
            <v>(209) 833-7005</v>
          </cell>
          <cell r="E6" t="str">
            <v>239 W. 11th Street</v>
          </cell>
          <cell r="F6" t="str">
            <v>Tracy, CA</v>
          </cell>
          <cell r="G6">
            <v>95376</v>
          </cell>
          <cell r="H6" t="str">
            <v>Tony Meiring</v>
          </cell>
          <cell r="I6" t="str">
            <v>Chuck Ellis</v>
          </cell>
          <cell r="J6">
            <v>0</v>
          </cell>
          <cell r="K6" t="str">
            <v>Jason DeLeon (FL)</v>
          </cell>
          <cell r="L6">
            <v>0</v>
          </cell>
          <cell r="M6" t="str">
            <v>Angelica Quezada</v>
          </cell>
          <cell r="N6" t="str">
            <v>Rick</v>
          </cell>
          <cell r="O6" t="str">
            <v>George</v>
          </cell>
          <cell r="P6" t="str">
            <v>Sharon</v>
          </cell>
          <cell r="Q6" t="str">
            <v>Jason</v>
          </cell>
          <cell r="R6" t="str">
            <v>Ryan</v>
          </cell>
          <cell r="S6" t="str">
            <v>Adrian</v>
          </cell>
          <cell r="T6" t="str">
            <v>Erin</v>
          </cell>
          <cell r="U6" t="str">
            <v>Hannah</v>
          </cell>
          <cell r="V6" t="str">
            <v>Vincent</v>
          </cell>
          <cell r="W6" t="str">
            <v>B</v>
          </cell>
        </row>
        <row r="7">
          <cell r="A7">
            <v>6</v>
          </cell>
          <cell r="B7" t="str">
            <v>In-Shape: Hanford</v>
          </cell>
          <cell r="C7" t="str">
            <v>(559) 585-6555</v>
          </cell>
          <cell r="D7" t="str">
            <v>(559) 585-0392</v>
          </cell>
          <cell r="E7" t="str">
            <v>325 N. 11th Ave</v>
          </cell>
          <cell r="F7" t="str">
            <v>Hanford, CA</v>
          </cell>
          <cell r="G7">
            <v>93230</v>
          </cell>
          <cell r="H7" t="str">
            <v>Amanda Hernandez</v>
          </cell>
          <cell r="I7" t="str">
            <v>Amanda Hernandez</v>
          </cell>
          <cell r="J7" t="str">
            <v>Mario Perez</v>
          </cell>
          <cell r="K7" t="str">
            <v>Matt Tolbert</v>
          </cell>
          <cell r="L7">
            <v>0</v>
          </cell>
          <cell r="M7" t="str">
            <v>Mary Gutierrez</v>
          </cell>
          <cell r="N7" t="str">
            <v>Jared</v>
          </cell>
          <cell r="O7" t="str">
            <v>Sean</v>
          </cell>
          <cell r="P7" t="str">
            <v>Dan</v>
          </cell>
          <cell r="Q7" t="str">
            <v>Clyde</v>
          </cell>
          <cell r="R7" t="str">
            <v>Kyle</v>
          </cell>
          <cell r="S7">
            <v>0</v>
          </cell>
          <cell r="T7" t="str">
            <v>Adena</v>
          </cell>
          <cell r="U7" t="str">
            <v>Jordan</v>
          </cell>
          <cell r="V7" t="str">
            <v>Andrew</v>
          </cell>
          <cell r="W7" t="str">
            <v>A</v>
          </cell>
        </row>
        <row r="8">
          <cell r="A8">
            <v>7</v>
          </cell>
          <cell r="B8" t="str">
            <v>In-Shape: Quail Lakes (Stockton)</v>
          </cell>
          <cell r="C8" t="str">
            <v>(209) 472-2230</v>
          </cell>
          <cell r="D8" t="str">
            <v>(209) 472-7106</v>
          </cell>
          <cell r="E8" t="str">
            <v>2303 W. March Ln</v>
          </cell>
          <cell r="F8" t="str">
            <v>Stockton, CA</v>
          </cell>
          <cell r="G8">
            <v>95207</v>
          </cell>
          <cell r="H8" t="str">
            <v>Robin Nuno</v>
          </cell>
          <cell r="I8" t="str">
            <v>David Wright</v>
          </cell>
          <cell r="J8" t="str">
            <v>Brian Doyle</v>
          </cell>
          <cell r="K8" t="str">
            <v>Allison Case</v>
          </cell>
          <cell r="L8">
            <v>0</v>
          </cell>
          <cell r="M8" t="str">
            <v>Esmeralda Onofre</v>
          </cell>
          <cell r="N8" t="str">
            <v>Rachelle</v>
          </cell>
          <cell r="O8" t="str">
            <v>George</v>
          </cell>
          <cell r="P8" t="str">
            <v>Bonnique</v>
          </cell>
          <cell r="Q8" t="str">
            <v>Jason</v>
          </cell>
          <cell r="R8" t="str">
            <v>Josh</v>
          </cell>
          <cell r="S8">
            <v>0</v>
          </cell>
          <cell r="T8" t="str">
            <v>Darryl</v>
          </cell>
          <cell r="U8" t="str">
            <v>Lynn</v>
          </cell>
          <cell r="V8" t="str">
            <v>Vincent</v>
          </cell>
          <cell r="W8" t="str">
            <v>A</v>
          </cell>
        </row>
        <row r="9">
          <cell r="A9">
            <v>8</v>
          </cell>
          <cell r="B9" t="str">
            <v>In-Shape: Tracy Blvd</v>
          </cell>
          <cell r="C9" t="str">
            <v>(209) 836-2504</v>
          </cell>
          <cell r="D9" t="str">
            <v>(209) 836-2213</v>
          </cell>
          <cell r="E9" t="str">
            <v>101 S. Tracy Blvd</v>
          </cell>
          <cell r="F9" t="str">
            <v>Tracy, CA</v>
          </cell>
          <cell r="G9">
            <v>95376</v>
          </cell>
          <cell r="H9" t="str">
            <v>Chuck Ellis</v>
          </cell>
          <cell r="I9" t="str">
            <v>Chuck Ellis</v>
          </cell>
          <cell r="J9" t="str">
            <v>Jarell Lawson</v>
          </cell>
          <cell r="K9" t="str">
            <v>Adrian Lopez (D)</v>
          </cell>
          <cell r="L9" t="str">
            <v>Yvonne Macias</v>
          </cell>
          <cell r="M9" t="str">
            <v>Open</v>
          </cell>
          <cell r="N9" t="str">
            <v>Rick</v>
          </cell>
          <cell r="O9" t="str">
            <v>George</v>
          </cell>
          <cell r="P9" t="str">
            <v>Sharon</v>
          </cell>
          <cell r="Q9" t="str">
            <v>Jason</v>
          </cell>
          <cell r="R9" t="str">
            <v>Ryan</v>
          </cell>
          <cell r="S9" t="str">
            <v>Adrian</v>
          </cell>
          <cell r="T9" t="str">
            <v>Erin</v>
          </cell>
          <cell r="U9" t="str">
            <v>Hannah</v>
          </cell>
          <cell r="V9" t="str">
            <v>Vincent</v>
          </cell>
          <cell r="W9" t="str">
            <v>AA</v>
          </cell>
        </row>
        <row r="10">
          <cell r="A10">
            <v>9</v>
          </cell>
          <cell r="B10" t="str">
            <v>In-Shape: Manteca</v>
          </cell>
          <cell r="C10" t="str">
            <v>(209) 823-0174</v>
          </cell>
          <cell r="D10" t="str">
            <v>(209) 823-5014</v>
          </cell>
          <cell r="E10" t="str">
            <v>1805 E. Yosemite Ave.</v>
          </cell>
          <cell r="F10" t="str">
            <v>Manteca, CA</v>
          </cell>
          <cell r="G10">
            <v>95336</v>
          </cell>
          <cell r="H10" t="str">
            <v>Victor Ramos</v>
          </cell>
          <cell r="I10" t="str">
            <v>Victor Ramos</v>
          </cell>
          <cell r="J10">
            <v>0</v>
          </cell>
          <cell r="K10" t="str">
            <v>Cody Lane</v>
          </cell>
          <cell r="L10">
            <v>0</v>
          </cell>
          <cell r="M10" t="str">
            <v>Sabrina Anderson</v>
          </cell>
          <cell r="N10" t="str">
            <v>Rachelle</v>
          </cell>
          <cell r="O10" t="str">
            <v>George</v>
          </cell>
          <cell r="P10" t="str">
            <v>Sharon</v>
          </cell>
          <cell r="Q10" t="str">
            <v>Jason</v>
          </cell>
          <cell r="R10" t="str">
            <v>Ryan</v>
          </cell>
          <cell r="S10">
            <v>0</v>
          </cell>
          <cell r="T10" t="str">
            <v>Erin</v>
          </cell>
          <cell r="U10" t="str">
            <v>Hannah</v>
          </cell>
          <cell r="V10" t="str">
            <v>Vincent</v>
          </cell>
          <cell r="W10" t="str">
            <v>B</v>
          </cell>
        </row>
        <row r="11">
          <cell r="A11">
            <v>10</v>
          </cell>
          <cell r="B11" t="str">
            <v>In-Shape: Brentwood</v>
          </cell>
          <cell r="C11" t="str">
            <v>(925) 513-8700</v>
          </cell>
          <cell r="D11" t="str">
            <v>(925) 513-4321</v>
          </cell>
          <cell r="E11" t="str">
            <v>180 Griffith Lane</v>
          </cell>
          <cell r="F11" t="str">
            <v>Brentwood, CA</v>
          </cell>
          <cell r="G11">
            <v>94513</v>
          </cell>
          <cell r="H11" t="str">
            <v>Keith Einess</v>
          </cell>
          <cell r="I11" t="str">
            <v>Cameron Sund</v>
          </cell>
          <cell r="J11" t="str">
            <v>Mark Daley</v>
          </cell>
          <cell r="K11" t="str">
            <v>Nick Wilson</v>
          </cell>
          <cell r="L11">
            <v>0</v>
          </cell>
          <cell r="M11" t="str">
            <v>Katie Dolan</v>
          </cell>
          <cell r="N11" t="str">
            <v>Rick</v>
          </cell>
          <cell r="O11" t="str">
            <v>George</v>
          </cell>
          <cell r="P11" t="str">
            <v>Bonnique</v>
          </cell>
          <cell r="Q11" t="str">
            <v>Jeff</v>
          </cell>
          <cell r="R11" t="str">
            <v>Ryan</v>
          </cell>
          <cell r="S11" t="str">
            <v>Tobias</v>
          </cell>
          <cell r="T11" t="str">
            <v>Darryl</v>
          </cell>
          <cell r="U11" t="str">
            <v>Lynn</v>
          </cell>
          <cell r="V11" t="str">
            <v>Vincent</v>
          </cell>
          <cell r="W11" t="str">
            <v>A</v>
          </cell>
        </row>
        <row r="12">
          <cell r="A12">
            <v>11</v>
          </cell>
          <cell r="B12" t="str">
            <v>In-Shape: Ceres</v>
          </cell>
          <cell r="C12" t="str">
            <v>(209) 338-6010</v>
          </cell>
          <cell r="D12" t="str">
            <v>(209) 338-6015</v>
          </cell>
          <cell r="E12" t="str">
            <v>1769 Mitchell Rd</v>
          </cell>
          <cell r="F12" t="str">
            <v>Ceres, CA</v>
          </cell>
          <cell r="G12">
            <v>95307</v>
          </cell>
          <cell r="H12" t="str">
            <v xml:space="preserve">Christian Loduca </v>
          </cell>
          <cell r="I12" t="str">
            <v xml:space="preserve">Christian Loduca </v>
          </cell>
          <cell r="J12" t="str">
            <v>Hector Reyes</v>
          </cell>
          <cell r="K12" t="str">
            <v>Robert Perez</v>
          </cell>
          <cell r="L12" t="str">
            <v>Andrea Rege</v>
          </cell>
          <cell r="M12" t="str">
            <v>Alma Ramirez</v>
          </cell>
          <cell r="N12" t="str">
            <v>Rick</v>
          </cell>
          <cell r="O12" t="str">
            <v>George</v>
          </cell>
          <cell r="P12" t="str">
            <v>Sharon</v>
          </cell>
          <cell r="Q12" t="str">
            <v>Mike</v>
          </cell>
          <cell r="R12" t="str">
            <v>Chris</v>
          </cell>
          <cell r="S12" t="str">
            <v>R. Perez (I)</v>
          </cell>
          <cell r="T12" t="str">
            <v>Erin</v>
          </cell>
          <cell r="U12" t="str">
            <v>Hannah</v>
          </cell>
          <cell r="V12" t="str">
            <v>Gonzalo</v>
          </cell>
          <cell r="W12" t="str">
            <v>AA</v>
          </cell>
        </row>
        <row r="13">
          <cell r="A13">
            <v>12</v>
          </cell>
          <cell r="B13" t="str">
            <v>In-Shape: McHenry South (Modesto)</v>
          </cell>
          <cell r="C13" t="str">
            <v>(209) 549-0200</v>
          </cell>
          <cell r="D13" t="str">
            <v>(209) 571-5683</v>
          </cell>
          <cell r="E13" t="str">
            <v>1234 McHenry Ave</v>
          </cell>
          <cell r="F13" t="str">
            <v>Modesto, CA</v>
          </cell>
          <cell r="G13">
            <v>95354</v>
          </cell>
          <cell r="H13" t="str">
            <v>Paula Lewis</v>
          </cell>
          <cell r="I13" t="str">
            <v>Tom Antosik</v>
          </cell>
          <cell r="J13">
            <v>0</v>
          </cell>
          <cell r="K13" t="str">
            <v>Noel Yaecker</v>
          </cell>
          <cell r="L13">
            <v>0</v>
          </cell>
          <cell r="M13" t="str">
            <v>Alanah Alvarez</v>
          </cell>
          <cell r="N13" t="str">
            <v>Rachelle</v>
          </cell>
          <cell r="O13" t="str">
            <v>George</v>
          </cell>
          <cell r="P13" t="str">
            <v>Sharon</v>
          </cell>
          <cell r="Q13" t="str">
            <v>Jason</v>
          </cell>
          <cell r="R13" t="str">
            <v>Josh</v>
          </cell>
          <cell r="S13" t="str">
            <v>Dennis</v>
          </cell>
          <cell r="T13" t="str">
            <v>Erin</v>
          </cell>
          <cell r="U13" t="str">
            <v>Hannah</v>
          </cell>
          <cell r="V13" t="str">
            <v>Gonzalo</v>
          </cell>
          <cell r="W13" t="str">
            <v>B</v>
          </cell>
        </row>
        <row r="14">
          <cell r="A14">
            <v>13</v>
          </cell>
          <cell r="B14" t="str">
            <v>In-Shape: Atwater</v>
          </cell>
          <cell r="C14" t="str">
            <v>(209) 357-5330</v>
          </cell>
          <cell r="D14" t="str">
            <v>(209) 357-5335</v>
          </cell>
          <cell r="E14" t="str">
            <v>2501 Shaffer Rd.</v>
          </cell>
          <cell r="F14" t="str">
            <v>Atwater, CA</v>
          </cell>
          <cell r="G14">
            <v>95301</v>
          </cell>
          <cell r="H14" t="str">
            <v>Miguel Ochoa</v>
          </cell>
          <cell r="I14" t="str">
            <v>Tim Ferriera</v>
          </cell>
          <cell r="J14">
            <v>0</v>
          </cell>
          <cell r="K14" t="str">
            <v>Open</v>
          </cell>
          <cell r="L14" t="str">
            <v>Open</v>
          </cell>
          <cell r="M14" t="str">
            <v>Nikita Azevedo (I)</v>
          </cell>
          <cell r="N14" t="str">
            <v>Tim</v>
          </cell>
          <cell r="O14" t="str">
            <v>Sean</v>
          </cell>
          <cell r="P14" t="str">
            <v>Sharon</v>
          </cell>
          <cell r="Q14" t="str">
            <v>Mike</v>
          </cell>
          <cell r="R14" t="str">
            <v>Chris</v>
          </cell>
          <cell r="S14">
            <v>0</v>
          </cell>
          <cell r="T14" t="str">
            <v>Erin</v>
          </cell>
          <cell r="U14" t="str">
            <v>Jordan</v>
          </cell>
          <cell r="V14" t="str">
            <v>Gonzalo</v>
          </cell>
          <cell r="W14" t="str">
            <v>B</v>
          </cell>
        </row>
        <row r="15">
          <cell r="A15">
            <v>14</v>
          </cell>
          <cell r="B15" t="str">
            <v>In-Shape: Merced</v>
          </cell>
          <cell r="C15" t="str">
            <v>(209) 723-3377</v>
          </cell>
          <cell r="D15" t="str">
            <v>(209) 726-4204</v>
          </cell>
          <cell r="E15" t="str">
            <v>2951 N. G Street</v>
          </cell>
          <cell r="F15" t="str">
            <v>Merced, CA</v>
          </cell>
          <cell r="G15">
            <v>95340</v>
          </cell>
          <cell r="H15" t="str">
            <v>AJ Valentine</v>
          </cell>
          <cell r="I15" t="str">
            <v>Jeremy Castillo</v>
          </cell>
          <cell r="J15" t="str">
            <v>Martha Arceo</v>
          </cell>
          <cell r="K15" t="str">
            <v>Alex Zepeda</v>
          </cell>
          <cell r="L15" t="str">
            <v>Ashley Victor</v>
          </cell>
          <cell r="M15" t="str">
            <v>Brittany Mahy</v>
          </cell>
          <cell r="N15" t="str">
            <v>Tim</v>
          </cell>
          <cell r="O15" t="str">
            <v>Sean</v>
          </cell>
          <cell r="P15" t="str">
            <v>Sharon</v>
          </cell>
          <cell r="Q15" t="str">
            <v>Mike</v>
          </cell>
          <cell r="R15" t="str">
            <v>Chris</v>
          </cell>
          <cell r="S15" t="str">
            <v>Chris H.</v>
          </cell>
          <cell r="T15" t="str">
            <v>Erin</v>
          </cell>
          <cell r="U15" t="str">
            <v>Jordan</v>
          </cell>
          <cell r="V15" t="str">
            <v>Gonzalo</v>
          </cell>
          <cell r="W15" t="str">
            <v>A</v>
          </cell>
        </row>
        <row r="16">
          <cell r="A16">
            <v>15</v>
          </cell>
          <cell r="B16" t="str">
            <v>In-Shape: Floyd (Modesto)</v>
          </cell>
          <cell r="C16" t="str">
            <v>(209) 551-1400</v>
          </cell>
          <cell r="D16" t="str">
            <v>(209) 551-6276</v>
          </cell>
          <cell r="E16" t="str">
            <v>2254 Floyd Ave.</v>
          </cell>
          <cell r="F16" t="str">
            <v>Modesto, CA</v>
          </cell>
          <cell r="G16">
            <v>95355</v>
          </cell>
          <cell r="H16" t="str">
            <v>Anthony Todd</v>
          </cell>
          <cell r="I16" t="str">
            <v>Tom Antosik</v>
          </cell>
          <cell r="J16">
            <v>0</v>
          </cell>
          <cell r="K16" t="str">
            <v>L. Kirby</v>
          </cell>
          <cell r="L16">
            <v>0</v>
          </cell>
          <cell r="M16" t="str">
            <v>Debbie Alvarez</v>
          </cell>
          <cell r="N16" t="str">
            <v>Rachelle</v>
          </cell>
          <cell r="O16" t="str">
            <v>George</v>
          </cell>
          <cell r="P16" t="str">
            <v>Sharon</v>
          </cell>
          <cell r="Q16" t="str">
            <v>Jason</v>
          </cell>
          <cell r="R16" t="str">
            <v>Josh</v>
          </cell>
          <cell r="S16" t="str">
            <v>Dennis</v>
          </cell>
          <cell r="T16" t="str">
            <v>Erin</v>
          </cell>
          <cell r="U16" t="str">
            <v>Hannah</v>
          </cell>
          <cell r="V16" t="str">
            <v>Gonzalo</v>
          </cell>
          <cell r="W16" t="str">
            <v>B</v>
          </cell>
        </row>
        <row r="17">
          <cell r="A17">
            <v>16</v>
          </cell>
          <cell r="B17" t="str">
            <v>In-Shape: Turlock Geer Road</v>
          </cell>
          <cell r="C17" t="str">
            <v>(209) 667-2900</v>
          </cell>
          <cell r="D17" t="str">
            <v>(209) 669-2160</v>
          </cell>
          <cell r="E17" t="str">
            <v>2710 Geer Rd.</v>
          </cell>
          <cell r="F17" t="str">
            <v>Turlock, CA</v>
          </cell>
          <cell r="G17">
            <v>95382</v>
          </cell>
          <cell r="H17" t="str">
            <v>Andrew Duran</v>
          </cell>
          <cell r="I17" t="str">
            <v xml:space="preserve">Christian Loduca </v>
          </cell>
          <cell r="J17">
            <v>0</v>
          </cell>
          <cell r="K17" t="str">
            <v>Sara Becham</v>
          </cell>
          <cell r="L17">
            <v>0</v>
          </cell>
          <cell r="M17" t="str">
            <v>Lindsay Brereton</v>
          </cell>
          <cell r="N17" t="str">
            <v>Rick</v>
          </cell>
          <cell r="O17" t="str">
            <v>George</v>
          </cell>
          <cell r="P17" t="str">
            <v>Sharon</v>
          </cell>
          <cell r="Q17" t="str">
            <v>Mike</v>
          </cell>
          <cell r="R17" t="str">
            <v>Chris</v>
          </cell>
          <cell r="S17">
            <v>0</v>
          </cell>
          <cell r="T17" t="str">
            <v>Erin</v>
          </cell>
          <cell r="U17" t="str">
            <v>Hannah</v>
          </cell>
          <cell r="V17" t="str">
            <v>Gonzalo</v>
          </cell>
          <cell r="W17" t="str">
            <v>B</v>
          </cell>
        </row>
        <row r="18">
          <cell r="A18">
            <v>18</v>
          </cell>
          <cell r="B18" t="str">
            <v>In-Shape: Porterville</v>
          </cell>
          <cell r="C18" t="str">
            <v>(559) 782-9000</v>
          </cell>
          <cell r="D18" t="str">
            <v>(559) 782-1565</v>
          </cell>
          <cell r="E18" t="str">
            <v>899 W. Henderson Ave.</v>
          </cell>
          <cell r="F18" t="str">
            <v>Porterville, CA</v>
          </cell>
          <cell r="G18">
            <v>93257</v>
          </cell>
          <cell r="H18" t="str">
            <v xml:space="preserve">Jorge Montano </v>
          </cell>
          <cell r="I18" t="str">
            <v>Maykool Nolasco</v>
          </cell>
          <cell r="J18" t="str">
            <v>Michelle Bohman</v>
          </cell>
          <cell r="K18" t="str">
            <v>Frankie Leyva</v>
          </cell>
          <cell r="L18">
            <v>0</v>
          </cell>
          <cell r="M18" t="str">
            <v>Kristen Crum</v>
          </cell>
          <cell r="N18" t="str">
            <v>Jared</v>
          </cell>
          <cell r="O18" t="str">
            <v>Sean</v>
          </cell>
          <cell r="P18" t="str">
            <v>Dan</v>
          </cell>
          <cell r="Q18" t="str">
            <v>Clyde</v>
          </cell>
          <cell r="R18" t="str">
            <v>Kyle</v>
          </cell>
          <cell r="S18" t="str">
            <v>Gilbert</v>
          </cell>
          <cell r="T18" t="str">
            <v>Adena</v>
          </cell>
          <cell r="U18" t="str">
            <v>Jordan</v>
          </cell>
          <cell r="V18" t="str">
            <v>Andrew</v>
          </cell>
          <cell r="W18" t="str">
            <v>A</v>
          </cell>
        </row>
        <row r="19">
          <cell r="A19">
            <v>19</v>
          </cell>
          <cell r="B19" t="str">
            <v>In-Shape: Antioch</v>
          </cell>
          <cell r="C19" t="str">
            <v>(925) 331-3065</v>
          </cell>
          <cell r="D19" t="str">
            <v>(925) 706-1233</v>
          </cell>
          <cell r="E19" t="str">
            <v>4099 Lone Tree Way</v>
          </cell>
          <cell r="F19" t="str">
            <v xml:space="preserve">Antioch, CA </v>
          </cell>
          <cell r="G19">
            <v>94509</v>
          </cell>
          <cell r="H19" t="str">
            <v>Cameron Sund</v>
          </cell>
          <cell r="I19" t="str">
            <v>Cameron Sund</v>
          </cell>
          <cell r="J19" t="str">
            <v>Danielle Daviscourt</v>
          </cell>
          <cell r="K19" t="str">
            <v>T. Young (D)</v>
          </cell>
          <cell r="L19" t="str">
            <v>Morgan Alexander</v>
          </cell>
          <cell r="M19" t="str">
            <v>Megan Larmour</v>
          </cell>
          <cell r="N19" t="str">
            <v>Rick</v>
          </cell>
          <cell r="O19" t="str">
            <v>George</v>
          </cell>
          <cell r="P19" t="str">
            <v>Bonnique</v>
          </cell>
          <cell r="Q19" t="str">
            <v>Jeff</v>
          </cell>
          <cell r="R19" t="str">
            <v>Ryan</v>
          </cell>
          <cell r="S19" t="str">
            <v>Tobias</v>
          </cell>
          <cell r="T19" t="str">
            <v>Darryl</v>
          </cell>
          <cell r="U19" t="str">
            <v>Lynn</v>
          </cell>
          <cell r="V19" t="str">
            <v>Vincent</v>
          </cell>
          <cell r="W19" t="str">
            <v>AA</v>
          </cell>
        </row>
        <row r="20">
          <cell r="A20">
            <v>20</v>
          </cell>
          <cell r="B20" t="str">
            <v>In-Shape: Prescott (Modesto)</v>
          </cell>
          <cell r="C20" t="str">
            <v>(209) 521-5900</v>
          </cell>
          <cell r="D20" t="str">
            <v>(209) 549-7057</v>
          </cell>
          <cell r="E20" t="str">
            <v>1800 Prescott Rd.</v>
          </cell>
          <cell r="F20" t="str">
            <v>Modesto, CA</v>
          </cell>
          <cell r="G20">
            <v>95350</v>
          </cell>
          <cell r="H20" t="str">
            <v>Open</v>
          </cell>
          <cell r="I20" t="str">
            <v>Open</v>
          </cell>
          <cell r="J20" t="str">
            <v>Vicente Alanis</v>
          </cell>
          <cell r="K20" t="str">
            <v>Open</v>
          </cell>
          <cell r="L20">
            <v>0</v>
          </cell>
          <cell r="M20" t="str">
            <v>Brittany Conn</v>
          </cell>
          <cell r="N20" t="str">
            <v>Rachelle</v>
          </cell>
          <cell r="O20" t="str">
            <v>George</v>
          </cell>
          <cell r="P20" t="str">
            <v>Sharon</v>
          </cell>
          <cell r="Q20" t="str">
            <v>Jason</v>
          </cell>
          <cell r="R20" t="str">
            <v>Josh</v>
          </cell>
          <cell r="S20">
            <v>0</v>
          </cell>
          <cell r="T20" t="str">
            <v>Erin</v>
          </cell>
          <cell r="U20" t="str">
            <v>Hannah</v>
          </cell>
          <cell r="V20" t="str">
            <v>Gonzalo</v>
          </cell>
          <cell r="W20" t="str">
            <v>A</v>
          </cell>
        </row>
        <row r="21">
          <cell r="A21">
            <v>21</v>
          </cell>
          <cell r="B21" t="str">
            <v>In-Shape: Los Banos</v>
          </cell>
          <cell r="C21" t="str">
            <v>(209) 827-4400</v>
          </cell>
          <cell r="D21" t="str">
            <v>(209) 827-2165</v>
          </cell>
          <cell r="E21" t="str">
            <v>2240 Pacheco Blvd</v>
          </cell>
          <cell r="F21" t="str">
            <v>Los Banos, CA</v>
          </cell>
          <cell r="G21">
            <v>93635</v>
          </cell>
          <cell r="H21" t="str">
            <v>Jesus Larios</v>
          </cell>
          <cell r="I21" t="str">
            <v>Tim Ferriera</v>
          </cell>
          <cell r="J21">
            <v>0</v>
          </cell>
          <cell r="K21" t="str">
            <v>Jesus Gonzalez (L)</v>
          </cell>
          <cell r="L21">
            <v>0</v>
          </cell>
          <cell r="M21" t="str">
            <v>Denise Flores</v>
          </cell>
          <cell r="N21" t="str">
            <v>Tim</v>
          </cell>
          <cell r="O21" t="str">
            <v>Sean</v>
          </cell>
          <cell r="P21" t="str">
            <v>Sharon</v>
          </cell>
          <cell r="Q21" t="str">
            <v>Mike</v>
          </cell>
          <cell r="R21" t="str">
            <v>Chris</v>
          </cell>
          <cell r="S21">
            <v>0</v>
          </cell>
          <cell r="T21" t="str">
            <v>Joey</v>
          </cell>
          <cell r="U21" t="str">
            <v>Jordan</v>
          </cell>
          <cell r="V21" t="str">
            <v>Gonzalo</v>
          </cell>
          <cell r="W21" t="str">
            <v>B</v>
          </cell>
        </row>
        <row r="22">
          <cell r="A22">
            <v>22</v>
          </cell>
          <cell r="B22" t="str">
            <v>In-Shape: Mooney North (Visalia)</v>
          </cell>
          <cell r="C22" t="str">
            <v>(559) 741-1700</v>
          </cell>
          <cell r="D22" t="str">
            <v>(559) 635-8141</v>
          </cell>
          <cell r="E22" t="str">
            <v>1313 S. Mooney Blvd.</v>
          </cell>
          <cell r="F22" t="str">
            <v>Visalia, CA</v>
          </cell>
          <cell r="G22">
            <v>93277</v>
          </cell>
          <cell r="H22" t="str">
            <v>Tom Lange</v>
          </cell>
          <cell r="I22" t="str">
            <v>Tom Lange</v>
          </cell>
          <cell r="J22" t="str">
            <v>Desiree Escandon</v>
          </cell>
          <cell r="K22" t="str">
            <v>Gilbert Vasquez</v>
          </cell>
          <cell r="L22" t="str">
            <v>Elijah Betancourt</v>
          </cell>
          <cell r="M22" t="str">
            <v>Vanessa Kelly</v>
          </cell>
          <cell r="N22" t="str">
            <v>Jared</v>
          </cell>
          <cell r="O22" t="str">
            <v>Sean</v>
          </cell>
          <cell r="P22" t="str">
            <v>Dan</v>
          </cell>
          <cell r="Q22" t="str">
            <v>Clyde</v>
          </cell>
          <cell r="R22" t="str">
            <v>Kyle</v>
          </cell>
          <cell r="S22" t="str">
            <v>Gilbert</v>
          </cell>
          <cell r="T22" t="str">
            <v>Adena</v>
          </cell>
          <cell r="U22" t="str">
            <v>Jordan</v>
          </cell>
          <cell r="V22" t="str">
            <v>Andrew</v>
          </cell>
          <cell r="W22" t="str">
            <v>AA</v>
          </cell>
        </row>
        <row r="23">
          <cell r="A23">
            <v>23</v>
          </cell>
          <cell r="B23" t="str">
            <v>In-Shape: White Lane (Bakersfield)</v>
          </cell>
          <cell r="C23" t="str">
            <v>(661) 398-4970</v>
          </cell>
          <cell r="D23" t="str">
            <v>(661) 831-7599</v>
          </cell>
          <cell r="E23" t="str">
            <v>4801 White Lane</v>
          </cell>
          <cell r="F23" t="str">
            <v>Bakersfield, CA</v>
          </cell>
          <cell r="G23">
            <v>93309</v>
          </cell>
          <cell r="H23" t="str">
            <v>Maykool Nolasco</v>
          </cell>
          <cell r="I23" t="str">
            <v>Maykool Nolasco</v>
          </cell>
          <cell r="J23" t="str">
            <v>Kevin Molina</v>
          </cell>
          <cell r="K23" t="str">
            <v>Omar Capello</v>
          </cell>
          <cell r="L23" t="str">
            <v>Laura Huerta</v>
          </cell>
          <cell r="M23" t="str">
            <v>Marisol Becerra</v>
          </cell>
          <cell r="N23" t="str">
            <v>Jared</v>
          </cell>
          <cell r="O23" t="str">
            <v>Sean</v>
          </cell>
          <cell r="P23" t="str">
            <v>Dan</v>
          </cell>
          <cell r="Q23" t="str">
            <v>Clyde</v>
          </cell>
          <cell r="R23" t="str">
            <v>Kyle</v>
          </cell>
          <cell r="S23">
            <v>0</v>
          </cell>
          <cell r="T23" t="str">
            <v>Adena</v>
          </cell>
          <cell r="U23" t="str">
            <v>Jordan</v>
          </cell>
          <cell r="V23" t="str">
            <v>Andrew</v>
          </cell>
          <cell r="W23" t="str">
            <v>AA</v>
          </cell>
        </row>
        <row r="24">
          <cell r="A24">
            <v>24</v>
          </cell>
          <cell r="B24" t="str">
            <v>In-Shape: Coffee Road (Bakersfield)</v>
          </cell>
          <cell r="C24" t="str">
            <v>(661) 615-6125</v>
          </cell>
          <cell r="D24" t="str">
            <v>(661) 615-6129</v>
          </cell>
          <cell r="E24" t="str">
            <v>3409 Coffee Rd.</v>
          </cell>
          <cell r="F24" t="str">
            <v>Bakersfield, CA</v>
          </cell>
          <cell r="G24">
            <v>93308</v>
          </cell>
          <cell r="H24" t="str">
            <v>Josh Gregor</v>
          </cell>
          <cell r="I24" t="str">
            <v>Josh Gregor</v>
          </cell>
          <cell r="J24" t="str">
            <v>Moises Rosales</v>
          </cell>
          <cell r="K24" t="str">
            <v>Josh Newman</v>
          </cell>
          <cell r="L24" t="str">
            <v>Katilyn Garza</v>
          </cell>
          <cell r="M24" t="str">
            <v>Lucia Gomez</v>
          </cell>
          <cell r="N24" t="str">
            <v>Jared</v>
          </cell>
          <cell r="O24" t="str">
            <v>Sean</v>
          </cell>
          <cell r="P24" t="str">
            <v>Dan</v>
          </cell>
          <cell r="Q24" t="str">
            <v>Clyde</v>
          </cell>
          <cell r="R24" t="str">
            <v>Kyle</v>
          </cell>
          <cell r="S24">
            <v>0</v>
          </cell>
          <cell r="T24" t="str">
            <v>Adena</v>
          </cell>
          <cell r="U24" t="str">
            <v>Jordan</v>
          </cell>
          <cell r="V24" t="str">
            <v>Andrew</v>
          </cell>
          <cell r="W24" t="str">
            <v>AA</v>
          </cell>
        </row>
        <row r="25">
          <cell r="A25">
            <v>25</v>
          </cell>
          <cell r="B25" t="str">
            <v>In-Shape: Laurel Glen (Bakersfield)</v>
          </cell>
          <cell r="C25" t="str">
            <v>(661) 833-3740</v>
          </cell>
          <cell r="D25" t="str">
            <v>(661) 833-3743</v>
          </cell>
          <cell r="E25" t="str">
            <v>6901 Ming Avenue</v>
          </cell>
          <cell r="F25" t="str">
            <v>Bakersfield, CA</v>
          </cell>
          <cell r="G25">
            <v>93309</v>
          </cell>
          <cell r="H25" t="str">
            <v>Anthony Lomely</v>
          </cell>
          <cell r="I25" t="str">
            <v>Maykool Nolasco</v>
          </cell>
          <cell r="J25">
            <v>0</v>
          </cell>
          <cell r="K25" t="str">
            <v>Justin Oliver (L)</v>
          </cell>
          <cell r="L25">
            <v>0</v>
          </cell>
          <cell r="M25">
            <v>0</v>
          </cell>
          <cell r="N25" t="str">
            <v>Jared</v>
          </cell>
          <cell r="O25" t="str">
            <v>Sean</v>
          </cell>
          <cell r="P25" t="str">
            <v>Dan</v>
          </cell>
          <cell r="Q25" t="str">
            <v>Clyde</v>
          </cell>
          <cell r="R25" t="str">
            <v>Kyle</v>
          </cell>
          <cell r="S25">
            <v>0</v>
          </cell>
          <cell r="T25" t="str">
            <v>Adena</v>
          </cell>
          <cell r="U25" t="str">
            <v>Jordan</v>
          </cell>
          <cell r="V25" t="str">
            <v>Andrew</v>
          </cell>
          <cell r="W25" t="str">
            <v>B</v>
          </cell>
        </row>
        <row r="26">
          <cell r="A26">
            <v>26</v>
          </cell>
          <cell r="B26" t="str">
            <v>IS Fit: Pelandale (Modesto)</v>
          </cell>
          <cell r="C26" t="str">
            <v>(209) 552-7590</v>
          </cell>
          <cell r="D26" t="str">
            <v>(209) 552-7599</v>
          </cell>
          <cell r="E26" t="str">
            <v>3900 Pelandale Ave. #605</v>
          </cell>
          <cell r="F26" t="str">
            <v>Modesto, CA</v>
          </cell>
          <cell r="G26">
            <v>95356</v>
          </cell>
          <cell r="H26" t="str">
            <v>Kolby Murphy</v>
          </cell>
          <cell r="I26" t="str">
            <v>Open</v>
          </cell>
          <cell r="J26">
            <v>0</v>
          </cell>
          <cell r="K26" t="str">
            <v>R. Nila</v>
          </cell>
          <cell r="L26">
            <v>0</v>
          </cell>
          <cell r="M26" t="str">
            <v>Adriana Duffy</v>
          </cell>
          <cell r="N26" t="str">
            <v>Rachelle</v>
          </cell>
          <cell r="O26" t="str">
            <v>George</v>
          </cell>
          <cell r="P26" t="str">
            <v>Sharon</v>
          </cell>
          <cell r="Q26" t="str">
            <v>-</v>
          </cell>
          <cell r="R26" t="str">
            <v>-</v>
          </cell>
          <cell r="S26" t="str">
            <v>Dennis</v>
          </cell>
          <cell r="T26" t="str">
            <v>Erin</v>
          </cell>
          <cell r="U26" t="str">
            <v>Hannah</v>
          </cell>
          <cell r="V26" t="str">
            <v>Gonzalo</v>
          </cell>
          <cell r="W26" t="str">
            <v>Fit</v>
          </cell>
        </row>
        <row r="27">
          <cell r="A27">
            <v>27</v>
          </cell>
          <cell r="B27" t="str">
            <v>In-Shape: Lompoc</v>
          </cell>
          <cell r="C27" t="str">
            <v>(805) 735-2600</v>
          </cell>
          <cell r="D27" t="str">
            <v>(805) 737-1705.</v>
          </cell>
          <cell r="E27" t="str">
            <v>501 West Central Ave</v>
          </cell>
          <cell r="F27" t="str">
            <v>Lompoc, CA</v>
          </cell>
          <cell r="G27">
            <v>93436</v>
          </cell>
          <cell r="H27" t="str">
            <v>Kelsey Prichett (I)</v>
          </cell>
          <cell r="I27" t="str">
            <v>Ryan McRae</v>
          </cell>
          <cell r="J27">
            <v>0</v>
          </cell>
          <cell r="K27" t="str">
            <v>Brian Gregory</v>
          </cell>
          <cell r="L27" t="str">
            <v>Ops Lead</v>
          </cell>
          <cell r="M27" t="str">
            <v>Alyssa Grover</v>
          </cell>
          <cell r="N27" t="str">
            <v>Sean</v>
          </cell>
          <cell r="O27" t="str">
            <v>Sean</v>
          </cell>
          <cell r="P27" t="str">
            <v>Dan</v>
          </cell>
          <cell r="Q27" t="str">
            <v>Mike</v>
          </cell>
          <cell r="R27" t="str">
            <v>Chris</v>
          </cell>
          <cell r="S27" t="str">
            <v>Freddy</v>
          </cell>
          <cell r="T27" t="str">
            <v>Joey</v>
          </cell>
          <cell r="U27" t="str">
            <v>Jordan</v>
          </cell>
          <cell r="V27" t="str">
            <v>Andrew</v>
          </cell>
          <cell r="W27" t="str">
            <v>B</v>
          </cell>
        </row>
        <row r="28">
          <cell r="A28">
            <v>28</v>
          </cell>
          <cell r="B28" t="str">
            <v>In-Shape: Demaree (Visalia)</v>
          </cell>
          <cell r="C28" t="str">
            <v>(559) 733-1041</v>
          </cell>
          <cell r="D28" t="str">
            <v>(559) 733-8182</v>
          </cell>
          <cell r="E28" t="str">
            <v>909 N. Demaree St.</v>
          </cell>
          <cell r="F28" t="str">
            <v>Visalia, CA</v>
          </cell>
          <cell r="G28">
            <v>93291</v>
          </cell>
          <cell r="H28" t="str">
            <v>Gayna Hulstine</v>
          </cell>
          <cell r="I28" t="str">
            <v>Tom Lange</v>
          </cell>
          <cell r="J28" t="str">
            <v>Jason Maxwell</v>
          </cell>
          <cell r="K28" t="str">
            <v>Angel Cruz</v>
          </cell>
          <cell r="L28" t="str">
            <v>Open</v>
          </cell>
          <cell r="M28" t="str">
            <v>Kameran Perkins</v>
          </cell>
          <cell r="N28" t="str">
            <v>Jared</v>
          </cell>
          <cell r="O28" t="str">
            <v>Sean</v>
          </cell>
          <cell r="P28" t="str">
            <v>Dan</v>
          </cell>
          <cell r="Q28" t="str">
            <v>Clyde</v>
          </cell>
          <cell r="R28" t="str">
            <v>Kyle</v>
          </cell>
          <cell r="S28" t="str">
            <v>Gilbert</v>
          </cell>
          <cell r="T28" t="str">
            <v>Adena</v>
          </cell>
          <cell r="U28" t="str">
            <v>Jordan</v>
          </cell>
          <cell r="V28" t="str">
            <v>Andrew</v>
          </cell>
          <cell r="W28" t="str">
            <v>A</v>
          </cell>
        </row>
        <row r="29">
          <cell r="A29">
            <v>29</v>
          </cell>
          <cell r="B29" t="str">
            <v>IS Fit: Lathrop</v>
          </cell>
          <cell r="C29" t="str">
            <v>(209) 373-2441</v>
          </cell>
          <cell r="D29" t="str">
            <v>(209) 373-2445</v>
          </cell>
          <cell r="E29" t="str">
            <v>15362 Harlan Road</v>
          </cell>
          <cell r="F29" t="str">
            <v>Lathrop, CA</v>
          </cell>
          <cell r="G29">
            <v>95330</v>
          </cell>
          <cell r="H29" t="str">
            <v>Gabriel Palos (I)</v>
          </cell>
          <cell r="I29" t="str">
            <v>Victor Ramos</v>
          </cell>
          <cell r="J29">
            <v>0</v>
          </cell>
          <cell r="K29" t="str">
            <v>Gabriel Palos (I)</v>
          </cell>
          <cell r="L29">
            <v>0</v>
          </cell>
          <cell r="M29" t="str">
            <v>Open</v>
          </cell>
          <cell r="N29" t="str">
            <v>Rachelle</v>
          </cell>
          <cell r="O29" t="str">
            <v>George</v>
          </cell>
          <cell r="P29" t="str">
            <v>Sharon</v>
          </cell>
          <cell r="Q29" t="str">
            <v>Jason</v>
          </cell>
          <cell r="R29" t="str">
            <v>Ryan</v>
          </cell>
          <cell r="S29">
            <v>0</v>
          </cell>
          <cell r="T29" t="str">
            <v>Erin</v>
          </cell>
          <cell r="U29" t="str">
            <v>Hannah</v>
          </cell>
          <cell r="V29" t="str">
            <v>Vincent</v>
          </cell>
          <cell r="W29" t="str">
            <v>Fit</v>
          </cell>
        </row>
        <row r="30">
          <cell r="A30">
            <v>30</v>
          </cell>
          <cell r="B30" t="str">
            <v>In-Shape: Santa Maria</v>
          </cell>
          <cell r="C30" t="str">
            <v>(805) 928-7474</v>
          </cell>
          <cell r="D30" t="str">
            <v>(805) 928-7484</v>
          </cell>
          <cell r="E30" t="str">
            <v>1318 S. Broadway</v>
          </cell>
          <cell r="F30" t="str">
            <v>Santa Maria, CA</v>
          </cell>
          <cell r="G30">
            <v>93454</v>
          </cell>
          <cell r="H30" t="str">
            <v>Ryan McRae</v>
          </cell>
          <cell r="I30" t="str">
            <v>Ryan McRae</v>
          </cell>
          <cell r="J30" t="str">
            <v>Jacinto Gonzales</v>
          </cell>
          <cell r="K30" t="str">
            <v>S. Chomina</v>
          </cell>
          <cell r="L30">
            <v>0</v>
          </cell>
          <cell r="M30" t="str">
            <v>Gladdys Casteneyra</v>
          </cell>
          <cell r="N30" t="str">
            <v>Sean</v>
          </cell>
          <cell r="O30" t="str">
            <v>Sean</v>
          </cell>
          <cell r="P30" t="str">
            <v>Dan</v>
          </cell>
          <cell r="Q30" t="str">
            <v>Mike</v>
          </cell>
          <cell r="R30" t="str">
            <v>Chris</v>
          </cell>
          <cell r="S30" t="str">
            <v>Freddy</v>
          </cell>
          <cell r="T30" t="str">
            <v>Joey</v>
          </cell>
          <cell r="U30" t="str">
            <v>Jordan</v>
          </cell>
          <cell r="V30" t="str">
            <v>Andrew</v>
          </cell>
          <cell r="W30" t="str">
            <v>A</v>
          </cell>
        </row>
        <row r="31">
          <cell r="A31">
            <v>32</v>
          </cell>
          <cell r="B31" t="str">
            <v>In-Shape: Bakersfield Oswell</v>
          </cell>
          <cell r="C31" t="str">
            <v>(661) 371-2990</v>
          </cell>
          <cell r="D31" t="str">
            <v>(661) 371-2994</v>
          </cell>
          <cell r="E31" t="str">
            <v>2681 Oswell Street</v>
          </cell>
          <cell r="F31" t="str">
            <v>Bakersfield, CA</v>
          </cell>
          <cell r="G31">
            <v>93306</v>
          </cell>
          <cell r="H31" t="str">
            <v xml:space="preserve">Robert Chavez </v>
          </cell>
          <cell r="I31" t="str">
            <v>Josh Gregor</v>
          </cell>
          <cell r="J31" t="str">
            <v>Mark Pedroza</v>
          </cell>
          <cell r="K31" t="str">
            <v>Open</v>
          </cell>
          <cell r="L31">
            <v>0</v>
          </cell>
          <cell r="M31" t="str">
            <v>Maria Garduno</v>
          </cell>
          <cell r="N31" t="str">
            <v>Jared</v>
          </cell>
          <cell r="O31" t="str">
            <v>Sean</v>
          </cell>
          <cell r="P31" t="str">
            <v>Dan</v>
          </cell>
          <cell r="Q31" t="str">
            <v>Clyde</v>
          </cell>
          <cell r="R31" t="str">
            <v>Kyle</v>
          </cell>
          <cell r="S31" t="str">
            <v>Gilbert</v>
          </cell>
          <cell r="T31" t="str">
            <v>Adena</v>
          </cell>
          <cell r="U31" t="str">
            <v>Jordan</v>
          </cell>
          <cell r="V31" t="str">
            <v>Andrew</v>
          </cell>
          <cell r="W31" t="str">
            <v>AA</v>
          </cell>
        </row>
        <row r="32">
          <cell r="A32">
            <v>33</v>
          </cell>
          <cell r="B32" t="str">
            <v>In-Shape: Lemoore</v>
          </cell>
          <cell r="C32" t="str">
            <v>(559) 925-4210</v>
          </cell>
          <cell r="D32" t="str">
            <v>(559) 925-4214</v>
          </cell>
          <cell r="E32" t="str">
            <v xml:space="preserve">1140 N. Lemoore Ave. </v>
          </cell>
          <cell r="F32" t="str">
            <v>Lemoore, CA</v>
          </cell>
          <cell r="G32">
            <v>93245</v>
          </cell>
          <cell r="H32" t="str">
            <v>Open</v>
          </cell>
          <cell r="I32" t="str">
            <v>Amanda Hernandez</v>
          </cell>
          <cell r="J32">
            <v>0</v>
          </cell>
          <cell r="K32" t="str">
            <v>Sergio Velasco</v>
          </cell>
          <cell r="L32">
            <v>0</v>
          </cell>
          <cell r="M32" t="str">
            <v>Alicia Burns</v>
          </cell>
          <cell r="N32" t="str">
            <v>Jared</v>
          </cell>
          <cell r="O32" t="str">
            <v>Sean</v>
          </cell>
          <cell r="P32" t="str">
            <v>Dan</v>
          </cell>
          <cell r="Q32" t="str">
            <v>Clyde</v>
          </cell>
          <cell r="R32" t="str">
            <v>Kyle</v>
          </cell>
          <cell r="S32">
            <v>0</v>
          </cell>
          <cell r="T32" t="str">
            <v>Adena</v>
          </cell>
          <cell r="U32" t="str">
            <v>Jordan</v>
          </cell>
          <cell r="V32" t="str">
            <v>Andrew</v>
          </cell>
          <cell r="W32" t="str">
            <v>B</v>
          </cell>
        </row>
        <row r="33">
          <cell r="A33">
            <v>34</v>
          </cell>
          <cell r="B33" t="str">
            <v>In-Shape: Concord</v>
          </cell>
          <cell r="C33" t="str">
            <v>(925) 602-5600</v>
          </cell>
          <cell r="D33" t="str">
            <v>(925) 798-2666</v>
          </cell>
          <cell r="E33" t="str">
            <v>5294 Clayton Rd</v>
          </cell>
          <cell r="F33" t="str">
            <v>Concord, CA</v>
          </cell>
          <cell r="G33">
            <v>94521</v>
          </cell>
          <cell r="H33" t="str">
            <v>Raquel Engelund</v>
          </cell>
          <cell r="I33">
            <v>0</v>
          </cell>
          <cell r="J33" t="str">
            <v>Carlos Salazar</v>
          </cell>
          <cell r="K33" t="str">
            <v>Benji Simonton</v>
          </cell>
          <cell r="L33" t="str">
            <v>Conner Fink</v>
          </cell>
          <cell r="M33" t="str">
            <v>Joey Velez</v>
          </cell>
          <cell r="N33" t="str">
            <v>Rick</v>
          </cell>
          <cell r="O33" t="str">
            <v>George</v>
          </cell>
          <cell r="P33" t="str">
            <v>Bonnique</v>
          </cell>
          <cell r="Q33" t="str">
            <v>Jeff</v>
          </cell>
          <cell r="R33" t="str">
            <v>Ryan</v>
          </cell>
          <cell r="S33" t="str">
            <v>Tobias</v>
          </cell>
          <cell r="T33" t="str">
            <v>Darryl</v>
          </cell>
          <cell r="U33" t="str">
            <v>Lynn</v>
          </cell>
          <cell r="V33" t="str">
            <v>Jon</v>
          </cell>
          <cell r="W33" t="str">
            <v>AA</v>
          </cell>
        </row>
        <row r="34">
          <cell r="A34">
            <v>35</v>
          </cell>
          <cell r="B34" t="str">
            <v>In-Shape: Emeryville</v>
          </cell>
          <cell r="C34" t="str">
            <v>(510) 597-8200</v>
          </cell>
          <cell r="D34" t="str">
            <v>(510) 597-8205</v>
          </cell>
          <cell r="E34" t="str">
            <v>6005 Shellmound St</v>
          </cell>
          <cell r="F34" t="str">
            <v>Emeryville, CA</v>
          </cell>
          <cell r="G34">
            <v>94608</v>
          </cell>
          <cell r="H34" t="str">
            <v>Donald Jeffrey</v>
          </cell>
          <cell r="I34" t="str">
            <v>Open</v>
          </cell>
          <cell r="J34">
            <v>0</v>
          </cell>
          <cell r="K34" t="str">
            <v>Joseph Tingin (1)</v>
          </cell>
          <cell r="L34">
            <v>0</v>
          </cell>
          <cell r="M34" t="str">
            <v>Sasha Geare</v>
          </cell>
          <cell r="N34" t="str">
            <v>Rick</v>
          </cell>
          <cell r="O34" t="str">
            <v>George</v>
          </cell>
          <cell r="P34" t="str">
            <v>Bonnique</v>
          </cell>
          <cell r="Q34" t="str">
            <v>Jeff</v>
          </cell>
          <cell r="R34" t="str">
            <v>Ryan</v>
          </cell>
          <cell r="S34">
            <v>0</v>
          </cell>
          <cell r="T34" t="str">
            <v>Darryl</v>
          </cell>
          <cell r="U34" t="str">
            <v>Lynn</v>
          </cell>
          <cell r="V34" t="str">
            <v>Jon</v>
          </cell>
          <cell r="W34" t="str">
            <v>B</v>
          </cell>
        </row>
        <row r="35">
          <cell r="A35">
            <v>36</v>
          </cell>
          <cell r="B35" t="str">
            <v>In-Shape: Monterey</v>
          </cell>
          <cell r="C35" t="str">
            <v>(831) 333-1853</v>
          </cell>
          <cell r="D35" t="str">
            <v>(831) 333-9028</v>
          </cell>
          <cell r="E35" t="str">
            <v>2370 Fremont Street</v>
          </cell>
          <cell r="F35" t="str">
            <v>Monterey, CA</v>
          </cell>
          <cell r="G35">
            <v>93940</v>
          </cell>
          <cell r="H35" t="str">
            <v>Rhonda Meyer</v>
          </cell>
          <cell r="I35" t="str">
            <v>Rhonda Meyer</v>
          </cell>
          <cell r="J35" t="str">
            <v>Steve Pirt</v>
          </cell>
          <cell r="K35" t="str">
            <v>Andrew Armanasco</v>
          </cell>
          <cell r="L35" t="str">
            <v>Kelsey Pritchett</v>
          </cell>
          <cell r="M35" t="str">
            <v>Martin Morales</v>
          </cell>
          <cell r="N35" t="str">
            <v>Tim</v>
          </cell>
          <cell r="O35" t="str">
            <v>Sean</v>
          </cell>
          <cell r="P35" t="str">
            <v>Sharon</v>
          </cell>
          <cell r="Q35" t="str">
            <v>Mike</v>
          </cell>
          <cell r="R35" t="str">
            <v>Ryan</v>
          </cell>
          <cell r="S35" t="str">
            <v>Andrew</v>
          </cell>
          <cell r="T35" t="str">
            <v>Joey</v>
          </cell>
          <cell r="U35" t="str">
            <v>Hannah</v>
          </cell>
          <cell r="V35" t="str">
            <v>Mark (I)</v>
          </cell>
          <cell r="W35" t="str">
            <v>AA</v>
          </cell>
        </row>
        <row r="36">
          <cell r="A36">
            <v>37</v>
          </cell>
          <cell r="B36" t="str">
            <v>In-Shape: McHenry North (Modesto)</v>
          </cell>
          <cell r="C36" t="str">
            <v xml:space="preserve">(209) 338-5476 </v>
          </cell>
          <cell r="D36" t="str">
            <v>(209) 846-7499</v>
          </cell>
          <cell r="E36" t="str">
            <v>2700 McHenry Ave.</v>
          </cell>
          <cell r="F36" t="str">
            <v>Modesto, CA</v>
          </cell>
          <cell r="G36">
            <v>95350</v>
          </cell>
          <cell r="H36" t="str">
            <v>Tom Antosik</v>
          </cell>
          <cell r="I36" t="str">
            <v>Tom Antosik</v>
          </cell>
          <cell r="J36" t="str">
            <v>Mary Ferreira</v>
          </cell>
          <cell r="K36" t="str">
            <v>Dennis Johnson</v>
          </cell>
          <cell r="L36" t="str">
            <v>Kristy Lopez</v>
          </cell>
          <cell r="M36" t="str">
            <v>Kaitlyn Lane</v>
          </cell>
          <cell r="N36" t="str">
            <v>Rachelle</v>
          </cell>
          <cell r="O36" t="str">
            <v>George</v>
          </cell>
          <cell r="P36" t="str">
            <v>Sharon</v>
          </cell>
          <cell r="Q36" t="str">
            <v>Jason</v>
          </cell>
          <cell r="R36" t="str">
            <v>Josh</v>
          </cell>
          <cell r="S36" t="str">
            <v>Dennis</v>
          </cell>
          <cell r="T36" t="str">
            <v>Erin</v>
          </cell>
          <cell r="U36" t="str">
            <v>Hannah</v>
          </cell>
          <cell r="V36" t="str">
            <v>Gonzalo</v>
          </cell>
          <cell r="W36" t="str">
            <v>AA</v>
          </cell>
        </row>
        <row r="37">
          <cell r="A37">
            <v>38</v>
          </cell>
          <cell r="B37" t="str">
            <v>In-Shape: Vacaville Elmira</v>
          </cell>
          <cell r="C37" t="str">
            <v>(707) 455-5010</v>
          </cell>
          <cell r="D37" t="str">
            <v>(707) 455-5014</v>
          </cell>
          <cell r="E37" t="str">
            <v>615 Elmira Road</v>
          </cell>
          <cell r="F37" t="str">
            <v>Vacaville, CA</v>
          </cell>
          <cell r="G37">
            <v>95687</v>
          </cell>
          <cell r="H37" t="str">
            <v>Paul Momsen</v>
          </cell>
          <cell r="I37" t="str">
            <v>Paul Momsen</v>
          </cell>
          <cell r="J37" t="str">
            <v>Open</v>
          </cell>
          <cell r="K37" t="str">
            <v>Robbie Perkins (D)</v>
          </cell>
          <cell r="L37" t="str">
            <v>Open</v>
          </cell>
          <cell r="M37" t="str">
            <v xml:space="preserve">Fred Johnson </v>
          </cell>
          <cell r="N37" t="str">
            <v>Jim</v>
          </cell>
          <cell r="O37" t="str">
            <v>George</v>
          </cell>
          <cell r="P37" t="str">
            <v>Bonnique</v>
          </cell>
          <cell r="Q37" t="str">
            <v>Jeff</v>
          </cell>
          <cell r="R37" t="str">
            <v>Denny</v>
          </cell>
          <cell r="S37" t="str">
            <v>Robbie</v>
          </cell>
          <cell r="T37" t="str">
            <v>Darryl</v>
          </cell>
          <cell r="U37" t="str">
            <v>Lynn</v>
          </cell>
          <cell r="V37" t="str">
            <v>Jon</v>
          </cell>
          <cell r="W37" t="str">
            <v>AA</v>
          </cell>
        </row>
        <row r="38">
          <cell r="A38">
            <v>39</v>
          </cell>
          <cell r="B38" t="str">
            <v xml:space="preserve">In-Shape: Pittsburg </v>
          </cell>
          <cell r="C38" t="str">
            <v>(925) 752-7010</v>
          </cell>
          <cell r="D38" t="str">
            <v>(925) 752-7014</v>
          </cell>
          <cell r="E38" t="str">
            <v>4300 Delta Gateway Blvd</v>
          </cell>
          <cell r="F38" t="str">
            <v xml:space="preserve">Pittsburg, CA </v>
          </cell>
          <cell r="G38">
            <v>94565</v>
          </cell>
          <cell r="H38" t="str">
            <v>Carlos Amaya</v>
          </cell>
          <cell r="I38" t="str">
            <v>Cameron Sund</v>
          </cell>
          <cell r="J38">
            <v>0</v>
          </cell>
          <cell r="K38" t="str">
            <v>Randy Frank</v>
          </cell>
          <cell r="L38" t="str">
            <v>Heather Wright</v>
          </cell>
          <cell r="M38" t="str">
            <v>Danielle Hubble</v>
          </cell>
          <cell r="N38" t="str">
            <v>Rick</v>
          </cell>
          <cell r="O38" t="str">
            <v>George</v>
          </cell>
          <cell r="P38" t="str">
            <v>Bonnique</v>
          </cell>
          <cell r="Q38" t="str">
            <v>Jeff</v>
          </cell>
          <cell r="R38" t="str">
            <v>Ryan</v>
          </cell>
          <cell r="S38" t="str">
            <v>Tobias</v>
          </cell>
          <cell r="T38" t="str">
            <v>Darryl</v>
          </cell>
          <cell r="U38" t="str">
            <v>Lynn</v>
          </cell>
          <cell r="V38" t="str">
            <v>Vincent</v>
          </cell>
          <cell r="W38" t="str">
            <v>A</v>
          </cell>
        </row>
        <row r="39">
          <cell r="A39">
            <v>40</v>
          </cell>
          <cell r="B39" t="str">
            <v xml:space="preserve">In-Shape: Turlock Monte Vista </v>
          </cell>
          <cell r="C39" t="str">
            <v>(209) 634-1035</v>
          </cell>
          <cell r="D39" t="str">
            <v xml:space="preserve">(209) 634-1614 </v>
          </cell>
          <cell r="E39" t="str">
            <v xml:space="preserve">2821 Countryside Drive </v>
          </cell>
          <cell r="F39" t="str">
            <v>Turlock, CA</v>
          </cell>
          <cell r="G39">
            <v>95380</v>
          </cell>
          <cell r="H39" t="str">
            <v>Andrew Hernandez</v>
          </cell>
          <cell r="I39" t="str">
            <v xml:space="preserve">Christian Loduca </v>
          </cell>
          <cell r="J39">
            <v>0</v>
          </cell>
          <cell r="K39" t="str">
            <v>John Pritchard</v>
          </cell>
          <cell r="L39">
            <v>0</v>
          </cell>
          <cell r="M39" t="str">
            <v>Brandie Fraiser</v>
          </cell>
          <cell r="N39" t="str">
            <v>Rick</v>
          </cell>
          <cell r="O39" t="str">
            <v>George</v>
          </cell>
          <cell r="P39" t="str">
            <v>Sharon</v>
          </cell>
          <cell r="Q39" t="str">
            <v>Mike</v>
          </cell>
          <cell r="R39" t="str">
            <v>Chris</v>
          </cell>
          <cell r="S39" t="str">
            <v>Robert P. (I)</v>
          </cell>
          <cell r="T39" t="str">
            <v>Erin</v>
          </cell>
          <cell r="U39" t="str">
            <v>Hannah</v>
          </cell>
          <cell r="V39" t="str">
            <v>Gonzalo</v>
          </cell>
          <cell r="W39" t="str">
            <v>B</v>
          </cell>
        </row>
        <row r="40">
          <cell r="A40">
            <v>41</v>
          </cell>
          <cell r="B40" t="str">
            <v>In-Shape: Salinas West</v>
          </cell>
          <cell r="C40" t="str">
            <v>(831) 755-0555</v>
          </cell>
          <cell r="D40" t="str">
            <v>(831) 755-0558</v>
          </cell>
          <cell r="E40" t="str">
            <v>1040 N. Davis Road</v>
          </cell>
          <cell r="F40" t="str">
            <v>Salinas, CA</v>
          </cell>
          <cell r="G40">
            <v>93907</v>
          </cell>
          <cell r="H40" t="str">
            <v>Hector Varela</v>
          </cell>
          <cell r="I40" t="str">
            <v>Carly Russell</v>
          </cell>
          <cell r="J40" t="str">
            <v>Orlando Lopez</v>
          </cell>
          <cell r="K40" t="str">
            <v>Valentina Valdez</v>
          </cell>
          <cell r="L40" t="str">
            <v>Jamie Serrano</v>
          </cell>
          <cell r="M40" t="str">
            <v>Leanna Barrientos</v>
          </cell>
          <cell r="N40" t="str">
            <v>Tim</v>
          </cell>
          <cell r="O40" t="str">
            <v>Sean</v>
          </cell>
          <cell r="P40" t="str">
            <v>Sharon</v>
          </cell>
          <cell r="Q40" t="str">
            <v>Mike</v>
          </cell>
          <cell r="R40" t="str">
            <v>Chris</v>
          </cell>
          <cell r="S40" t="str">
            <v>Andrew</v>
          </cell>
          <cell r="T40" t="str">
            <v>Joey</v>
          </cell>
          <cell r="U40" t="str">
            <v>Hannah</v>
          </cell>
          <cell r="V40" t="str">
            <v>Mark (I)</v>
          </cell>
          <cell r="W40" t="str">
            <v>A</v>
          </cell>
        </row>
        <row r="41">
          <cell r="A41">
            <v>42</v>
          </cell>
          <cell r="B41" t="str">
            <v xml:space="preserve">In-Shape: Pacific Grove </v>
          </cell>
          <cell r="C41" t="str">
            <v>(831) 649-2348</v>
          </cell>
          <cell r="D41" t="str">
            <v>(831) 649-2340</v>
          </cell>
          <cell r="E41" t="str">
            <v>1146 Forest Ave.</v>
          </cell>
          <cell r="F41" t="str">
            <v xml:space="preserve">Pacific Grove, CA </v>
          </cell>
          <cell r="G41">
            <v>93950</v>
          </cell>
          <cell r="H41" t="str">
            <v>Amanda Jurgens</v>
          </cell>
          <cell r="I41" t="str">
            <v>Rhonda Meyer</v>
          </cell>
          <cell r="J41">
            <v>0</v>
          </cell>
          <cell r="K41" t="str">
            <v>N. Frank (FL)</v>
          </cell>
          <cell r="L41">
            <v>0</v>
          </cell>
          <cell r="M41" t="str">
            <v>Open</v>
          </cell>
          <cell r="N41" t="str">
            <v>Tim</v>
          </cell>
          <cell r="O41" t="str">
            <v>Sean</v>
          </cell>
          <cell r="P41" t="str">
            <v>Sharon</v>
          </cell>
          <cell r="Q41" t="str">
            <v>Mike</v>
          </cell>
          <cell r="R41" t="str">
            <v>Chris</v>
          </cell>
          <cell r="S41">
            <v>0</v>
          </cell>
          <cell r="T41" t="str">
            <v>Joey</v>
          </cell>
          <cell r="U41" t="str">
            <v>Hannah</v>
          </cell>
          <cell r="V41" t="str">
            <v>Mark (I)</v>
          </cell>
          <cell r="W41" t="str">
            <v>Fit</v>
          </cell>
        </row>
        <row r="42">
          <cell r="A42">
            <v>43</v>
          </cell>
          <cell r="B42" t="str">
            <v>In-Shape: Bakersfield Stockdale</v>
          </cell>
          <cell r="C42" t="str">
            <v>(661) 843-3100</v>
          </cell>
          <cell r="D42" t="str">
            <v>(661) 843-3103</v>
          </cell>
          <cell r="E42" t="str">
            <v>4230 California Ave.</v>
          </cell>
          <cell r="F42" t="str">
            <v>Bakersfield, CA</v>
          </cell>
          <cell r="G42">
            <v>93309</v>
          </cell>
          <cell r="H42" t="str">
            <v>Valentine Ortiz</v>
          </cell>
          <cell r="I42" t="str">
            <v>Josh Gregor</v>
          </cell>
          <cell r="J42" t="str">
            <v>Roque Munoz</v>
          </cell>
          <cell r="K42" t="str">
            <v>Andrea Franco</v>
          </cell>
          <cell r="L42" t="str">
            <v>Margaret Imai</v>
          </cell>
          <cell r="M42" t="str">
            <v>Diane Torrigiani</v>
          </cell>
          <cell r="N42" t="str">
            <v>Jared</v>
          </cell>
          <cell r="O42" t="str">
            <v>Sean</v>
          </cell>
          <cell r="P42" t="str">
            <v>Dan</v>
          </cell>
          <cell r="Q42" t="str">
            <v>Clyde</v>
          </cell>
          <cell r="R42" t="str">
            <v>Kyle</v>
          </cell>
          <cell r="S42">
            <v>0</v>
          </cell>
          <cell r="T42" t="str">
            <v>Adena</v>
          </cell>
          <cell r="U42" t="str">
            <v>Jordan</v>
          </cell>
          <cell r="V42" t="str">
            <v>Andrew</v>
          </cell>
          <cell r="W42" t="str">
            <v>AA</v>
          </cell>
        </row>
        <row r="43">
          <cell r="A43">
            <v>44</v>
          </cell>
          <cell r="B43" t="str">
            <v>In-Shape: Carmel</v>
          </cell>
          <cell r="C43" t="str">
            <v>(831) 620-7100</v>
          </cell>
          <cell r="D43" t="str">
            <v>(831) 620-7104</v>
          </cell>
          <cell r="E43" t="str">
            <v>26536 Carmel Rancho Blvd</v>
          </cell>
          <cell r="F43" t="str">
            <v>Carmel, CA</v>
          </cell>
          <cell r="G43">
            <v>93923</v>
          </cell>
          <cell r="H43" t="str">
            <v>Channing Patton</v>
          </cell>
          <cell r="I43" t="str">
            <v>Rhonda Meyer</v>
          </cell>
          <cell r="J43">
            <v>0</v>
          </cell>
          <cell r="K43" t="str">
            <v>Rex Bennett</v>
          </cell>
          <cell r="L43">
            <v>0</v>
          </cell>
          <cell r="M43" t="str">
            <v>Open</v>
          </cell>
          <cell r="N43" t="str">
            <v>Tim</v>
          </cell>
          <cell r="O43" t="str">
            <v>Sean</v>
          </cell>
          <cell r="P43" t="str">
            <v>Sharon</v>
          </cell>
          <cell r="Q43" t="str">
            <v>Mike</v>
          </cell>
          <cell r="R43" t="str">
            <v>Chris</v>
          </cell>
          <cell r="S43">
            <v>0</v>
          </cell>
          <cell r="T43" t="str">
            <v>Joey</v>
          </cell>
          <cell r="U43" t="str">
            <v>Hannah</v>
          </cell>
          <cell r="V43" t="str">
            <v>Mark (I)</v>
          </cell>
          <cell r="W43" t="str">
            <v>Fit</v>
          </cell>
        </row>
        <row r="44">
          <cell r="A44">
            <v>45</v>
          </cell>
          <cell r="B44" t="str">
            <v>In-Shape: Suisun City</v>
          </cell>
          <cell r="C44" t="str">
            <v>(707) 439-4004</v>
          </cell>
          <cell r="D44" t="str">
            <v>(707) 439-4093</v>
          </cell>
          <cell r="E44" t="str">
            <v>125 Sunset Ave</v>
          </cell>
          <cell r="F44" t="str">
            <v>Suisun City, CA</v>
          </cell>
          <cell r="G44">
            <v>94585</v>
          </cell>
          <cell r="H44" t="str">
            <v>David Epstein</v>
          </cell>
          <cell r="I44" t="str">
            <v>Billy Duran</v>
          </cell>
          <cell r="J44">
            <v>0</v>
          </cell>
          <cell r="K44" t="str">
            <v>Chris Gallegos</v>
          </cell>
          <cell r="L44" t="str">
            <v>Angelica Griffin</v>
          </cell>
          <cell r="M44" t="str">
            <v>Amber Arriola</v>
          </cell>
          <cell r="N44" t="str">
            <v>Jim</v>
          </cell>
          <cell r="O44" t="str">
            <v>George</v>
          </cell>
          <cell r="P44" t="str">
            <v>Bonnique</v>
          </cell>
          <cell r="Q44" t="str">
            <v>Jeff</v>
          </cell>
          <cell r="R44" t="str">
            <v>Denny</v>
          </cell>
          <cell r="S44" t="str">
            <v>Robbie</v>
          </cell>
          <cell r="T44" t="str">
            <v>Darryl</v>
          </cell>
          <cell r="U44" t="str">
            <v>Lynn</v>
          </cell>
          <cell r="V44" t="str">
            <v>Jon</v>
          </cell>
          <cell r="W44" t="str">
            <v>A</v>
          </cell>
        </row>
        <row r="45">
          <cell r="A45">
            <v>46</v>
          </cell>
          <cell r="B45" t="str">
            <v>In-Shape: American Canyon</v>
          </cell>
          <cell r="C45" t="str">
            <v>(707) 644-4110</v>
          </cell>
          <cell r="D45" t="str">
            <v>(707) 664-1389</v>
          </cell>
          <cell r="E45" t="str">
            <v>120 W. American Canyon Rd.</v>
          </cell>
          <cell r="F45" t="str">
            <v xml:space="preserve">American Canyon, CA </v>
          </cell>
          <cell r="G45">
            <v>94503</v>
          </cell>
          <cell r="H45" t="str">
            <v>Giovanni Dominquez</v>
          </cell>
          <cell r="I45" t="str">
            <v>James Solley</v>
          </cell>
          <cell r="J45">
            <v>0</v>
          </cell>
          <cell r="K45" t="str">
            <v>Steve Rosenberg</v>
          </cell>
          <cell r="L45">
            <v>0</v>
          </cell>
          <cell r="M45" t="str">
            <v>Open</v>
          </cell>
          <cell r="N45" t="str">
            <v>Jim</v>
          </cell>
          <cell r="O45" t="str">
            <v>George</v>
          </cell>
          <cell r="P45" t="str">
            <v>Bonnique</v>
          </cell>
          <cell r="Q45" t="str">
            <v>Jeff</v>
          </cell>
          <cell r="R45" t="str">
            <v>Denny</v>
          </cell>
          <cell r="S45" t="str">
            <v xml:space="preserve">CJ  </v>
          </cell>
          <cell r="T45" t="str">
            <v>Darryl</v>
          </cell>
          <cell r="U45" t="str">
            <v>Lynn</v>
          </cell>
          <cell r="V45" t="str">
            <v>Jon</v>
          </cell>
          <cell r="W45" t="str">
            <v>B</v>
          </cell>
        </row>
        <row r="46">
          <cell r="A46">
            <v>47</v>
          </cell>
          <cell r="B46" t="str">
            <v>In-Shape: Capitola</v>
          </cell>
          <cell r="C46" t="str">
            <v>(831) 476-7373</v>
          </cell>
          <cell r="D46" t="str">
            <v>(831) 435-7314</v>
          </cell>
          <cell r="E46" t="str">
            <v>1100 41st Ave</v>
          </cell>
          <cell r="F46" t="str">
            <v>Capitola, CA</v>
          </cell>
          <cell r="G46">
            <v>95010</v>
          </cell>
          <cell r="H46" t="str">
            <v>Mark Hanson</v>
          </cell>
          <cell r="I46" t="str">
            <v>Rhonda Meyer</v>
          </cell>
          <cell r="J46" t="str">
            <v>Jeff Foudy</v>
          </cell>
          <cell r="K46" t="str">
            <v>Pascual del Real</v>
          </cell>
          <cell r="L46" t="str">
            <v>Francisco Jacinto</v>
          </cell>
          <cell r="M46" t="str">
            <v>Justine Garcia</v>
          </cell>
          <cell r="N46" t="str">
            <v>Tim</v>
          </cell>
          <cell r="O46" t="str">
            <v>Sean</v>
          </cell>
          <cell r="P46" t="str">
            <v>Sharon</v>
          </cell>
          <cell r="Q46" t="str">
            <v>Mike</v>
          </cell>
          <cell r="R46" t="str">
            <v>Chris</v>
          </cell>
          <cell r="S46" t="str">
            <v>Andrew</v>
          </cell>
          <cell r="T46" t="str">
            <v>Joey</v>
          </cell>
          <cell r="U46" t="str">
            <v>Hannah</v>
          </cell>
          <cell r="V46" t="str">
            <v>Mark (I)</v>
          </cell>
          <cell r="W46" t="str">
            <v>A</v>
          </cell>
        </row>
        <row r="47">
          <cell r="A47">
            <v>48</v>
          </cell>
          <cell r="B47" t="str">
            <v xml:space="preserve">In-Shape: Ridgecrest </v>
          </cell>
          <cell r="C47" t="str">
            <v>(760) 428-7001</v>
          </cell>
          <cell r="D47" t="str">
            <v>(760) 428-7018</v>
          </cell>
          <cell r="E47" t="str">
            <v>930 N Norma</v>
          </cell>
          <cell r="F47" t="str">
            <v>Ridgecrest, CA</v>
          </cell>
          <cell r="G47">
            <v>93555</v>
          </cell>
          <cell r="H47" t="str">
            <v>Hansel Borges</v>
          </cell>
          <cell r="I47" t="str">
            <v>Jeremiah Marks</v>
          </cell>
          <cell r="J47">
            <v>0</v>
          </cell>
          <cell r="K47" t="str">
            <v>Mo Sevaaetasi</v>
          </cell>
          <cell r="L47" t="str">
            <v>Gabriella Davis</v>
          </cell>
          <cell r="M47" t="str">
            <v>Chantell Gonzales</v>
          </cell>
          <cell r="N47" t="str">
            <v>Jared</v>
          </cell>
          <cell r="O47" t="str">
            <v>Sean</v>
          </cell>
          <cell r="P47" t="str">
            <v>Dan</v>
          </cell>
          <cell r="Q47" t="str">
            <v>Clyde</v>
          </cell>
          <cell r="R47" t="str">
            <v>Kyle</v>
          </cell>
          <cell r="S47">
            <v>0</v>
          </cell>
          <cell r="T47" t="str">
            <v>Adena</v>
          </cell>
          <cell r="U47" t="str">
            <v>Jordan</v>
          </cell>
          <cell r="V47" t="str">
            <v>Andrew</v>
          </cell>
          <cell r="W47" t="str">
            <v>A</v>
          </cell>
        </row>
        <row r="48">
          <cell r="A48">
            <v>49</v>
          </cell>
          <cell r="B48" t="str">
            <v>In-Shape: Vacaville Alamo</v>
          </cell>
          <cell r="C48" t="str">
            <v>(707) 455-5026</v>
          </cell>
          <cell r="D48" t="str">
            <v>(707) 455-5029</v>
          </cell>
          <cell r="E48" t="str">
            <v>868 Alamo Drive</v>
          </cell>
          <cell r="F48" t="str">
            <v>Vacaville, CA</v>
          </cell>
          <cell r="G48">
            <v>95688</v>
          </cell>
          <cell r="H48" t="str">
            <v>Joe Beckles</v>
          </cell>
          <cell r="I48" t="str">
            <v>Paul Momsen</v>
          </cell>
          <cell r="J48" t="str">
            <v>Sam Caballero</v>
          </cell>
          <cell r="K48" t="str">
            <v>Corbin Martin</v>
          </cell>
          <cell r="L48" t="str">
            <v>Open</v>
          </cell>
          <cell r="M48" t="str">
            <v>Amanda Lee</v>
          </cell>
          <cell r="N48" t="str">
            <v>Jim</v>
          </cell>
          <cell r="O48" t="str">
            <v>George</v>
          </cell>
          <cell r="P48" t="str">
            <v>Bonnique</v>
          </cell>
          <cell r="Q48" t="str">
            <v>Jeff</v>
          </cell>
          <cell r="R48" t="str">
            <v>Denny</v>
          </cell>
          <cell r="S48" t="str">
            <v>Robbie</v>
          </cell>
          <cell r="T48" t="str">
            <v>Darryl</v>
          </cell>
          <cell r="U48" t="str">
            <v>Lynn</v>
          </cell>
          <cell r="V48" t="str">
            <v>Jon</v>
          </cell>
          <cell r="W48" t="str">
            <v>A</v>
          </cell>
        </row>
        <row r="49">
          <cell r="A49">
            <v>51</v>
          </cell>
          <cell r="B49" t="str">
            <v>In-Shape: Vallejo Sereno Drive</v>
          </cell>
          <cell r="C49" t="str">
            <v>(707) 552-4653</v>
          </cell>
          <cell r="D49" t="str">
            <v>(707) 552-3419</v>
          </cell>
          <cell r="E49" t="str">
            <v>765 Sereno Drive</v>
          </cell>
          <cell r="F49" t="str">
            <v>Vallejo, CA</v>
          </cell>
          <cell r="G49">
            <v>94589</v>
          </cell>
          <cell r="H49" t="str">
            <v>Enrico Pascual</v>
          </cell>
          <cell r="I49" t="str">
            <v>James Solley</v>
          </cell>
          <cell r="J49">
            <v>0</v>
          </cell>
          <cell r="K49" t="str">
            <v>Jason Coates (I)</v>
          </cell>
          <cell r="L49">
            <v>0</v>
          </cell>
          <cell r="M49" t="str">
            <v>James Ball</v>
          </cell>
          <cell r="N49" t="str">
            <v>Jim</v>
          </cell>
          <cell r="O49" t="str">
            <v>George</v>
          </cell>
          <cell r="P49" t="str">
            <v>Bonnique</v>
          </cell>
          <cell r="Q49" t="str">
            <v>Jeff</v>
          </cell>
          <cell r="R49" t="str">
            <v>Denny</v>
          </cell>
          <cell r="S49" t="str">
            <v xml:space="preserve">CJ </v>
          </cell>
          <cell r="T49" t="str">
            <v>Darryl</v>
          </cell>
          <cell r="U49" t="str">
            <v>Lynn</v>
          </cell>
          <cell r="V49" t="str">
            <v>Jon</v>
          </cell>
          <cell r="W49" t="str">
            <v>B</v>
          </cell>
        </row>
        <row r="50">
          <cell r="A50">
            <v>52</v>
          </cell>
          <cell r="B50" t="str">
            <v>IS Fit: Oakdale Road</v>
          </cell>
          <cell r="C50" t="str">
            <v>(209) 579-3200</v>
          </cell>
          <cell r="D50" t="str">
            <v>(209) 527-1016</v>
          </cell>
          <cell r="E50" t="str">
            <v>1533 Oakdale Road</v>
          </cell>
          <cell r="F50" t="str">
            <v>Modesto, CA</v>
          </cell>
          <cell r="G50">
            <v>95355</v>
          </cell>
          <cell r="H50" t="str">
            <v>Mark Herrmann</v>
          </cell>
          <cell r="I50" t="str">
            <v>Open</v>
          </cell>
          <cell r="J50">
            <v>0</v>
          </cell>
          <cell r="K50" t="str">
            <v>Jerrold Head (FL)</v>
          </cell>
          <cell r="L50">
            <v>0</v>
          </cell>
          <cell r="M50" t="str">
            <v>Abigail Mulgrew</v>
          </cell>
          <cell r="N50" t="str">
            <v>Rachelle</v>
          </cell>
          <cell r="O50" t="str">
            <v>George</v>
          </cell>
          <cell r="P50" t="str">
            <v>Sharon</v>
          </cell>
          <cell r="Q50" t="str">
            <v>Jason</v>
          </cell>
          <cell r="R50" t="str">
            <v>Josh</v>
          </cell>
          <cell r="S50">
            <v>0</v>
          </cell>
          <cell r="T50" t="str">
            <v>Erin</v>
          </cell>
          <cell r="U50" t="str">
            <v>Hannah</v>
          </cell>
          <cell r="V50" t="str">
            <v>Gonzalo</v>
          </cell>
          <cell r="W50" t="str">
            <v>Fit</v>
          </cell>
        </row>
        <row r="51">
          <cell r="A51">
            <v>53</v>
          </cell>
          <cell r="B51" t="str">
            <v>IS Fit: Tracy</v>
          </cell>
          <cell r="C51" t="str">
            <v>(209) 836-8787</v>
          </cell>
          <cell r="D51" t="str">
            <v>(209) 836-8788</v>
          </cell>
          <cell r="E51" t="str">
            <v>2311 N. Tracy Blvd</v>
          </cell>
          <cell r="F51" t="str">
            <v>Tracy, CA</v>
          </cell>
          <cell r="G51">
            <v>95376</v>
          </cell>
          <cell r="H51" t="str">
            <v>Tiffany Hodges</v>
          </cell>
          <cell r="I51" t="str">
            <v>Chuck Ellis</v>
          </cell>
          <cell r="J51">
            <v>0</v>
          </cell>
          <cell r="K51" t="str">
            <v>Robert Pargaz</v>
          </cell>
          <cell r="L51">
            <v>0</v>
          </cell>
          <cell r="M51" t="str">
            <v>Jeri Ibara</v>
          </cell>
          <cell r="N51" t="str">
            <v>Rick</v>
          </cell>
          <cell r="O51" t="str">
            <v>George</v>
          </cell>
          <cell r="P51" t="str">
            <v>Sharon</v>
          </cell>
          <cell r="Q51" t="str">
            <v>Jason</v>
          </cell>
          <cell r="R51" t="str">
            <v>Ryan</v>
          </cell>
          <cell r="S51" t="str">
            <v>Adrian</v>
          </cell>
          <cell r="T51" t="str">
            <v>Erin</v>
          </cell>
          <cell r="U51" t="str">
            <v>Hannah</v>
          </cell>
          <cell r="V51" t="str">
            <v>Vincent</v>
          </cell>
          <cell r="W51" t="str">
            <v>Fit</v>
          </cell>
        </row>
        <row r="52">
          <cell r="A52">
            <v>54</v>
          </cell>
          <cell r="B52" t="str">
            <v>In-Shape: Fairfield Dover</v>
          </cell>
          <cell r="C52" t="str">
            <v>(707) 422-2858</v>
          </cell>
          <cell r="D52" t="str">
            <v>-</v>
          </cell>
          <cell r="E52" t="str">
            <v>3001 Dover Ave</v>
          </cell>
          <cell r="F52" t="str">
            <v xml:space="preserve">Fairfield, CA </v>
          </cell>
          <cell r="G52">
            <v>94533</v>
          </cell>
          <cell r="H52" t="str">
            <v>Billy Duran</v>
          </cell>
          <cell r="I52" t="str">
            <v>Billy Duran</v>
          </cell>
          <cell r="J52" t="str">
            <v>Jeff Anderson</v>
          </cell>
          <cell r="K52" t="str">
            <v>Kevin Bedard</v>
          </cell>
          <cell r="L52">
            <v>0</v>
          </cell>
          <cell r="M52" t="str">
            <v>Anjelica Griffin</v>
          </cell>
          <cell r="N52" t="str">
            <v>Jim</v>
          </cell>
          <cell r="O52" t="str">
            <v>George</v>
          </cell>
          <cell r="P52" t="str">
            <v>Bonnique</v>
          </cell>
          <cell r="Q52" t="str">
            <v>Jeff</v>
          </cell>
          <cell r="R52" t="str">
            <v>Denny</v>
          </cell>
          <cell r="S52" t="str">
            <v>Kevin</v>
          </cell>
          <cell r="T52" t="str">
            <v>Darryl</v>
          </cell>
          <cell r="U52" t="str">
            <v>Lynn</v>
          </cell>
          <cell r="V52" t="str">
            <v>Jon</v>
          </cell>
          <cell r="W52" t="str">
            <v>A</v>
          </cell>
        </row>
        <row r="53">
          <cell r="A53">
            <v>55</v>
          </cell>
          <cell r="B53" t="str">
            <v>In-Shape: Fairfield Holiday</v>
          </cell>
          <cell r="C53" t="str">
            <v>(707) 429-4363</v>
          </cell>
          <cell r="D53" t="str">
            <v>-</v>
          </cell>
          <cell r="E53" t="str">
            <v>1471 Holiday Lane</v>
          </cell>
          <cell r="F53" t="str">
            <v xml:space="preserve">Fairfield, CA </v>
          </cell>
          <cell r="G53">
            <v>94534</v>
          </cell>
          <cell r="H53" t="str">
            <v>Jon Lillimoe</v>
          </cell>
          <cell r="I53" t="str">
            <v>Billy Duran</v>
          </cell>
          <cell r="J53">
            <v>0</v>
          </cell>
          <cell r="K53" t="str">
            <v>Daniel Briar (L)</v>
          </cell>
          <cell r="L53">
            <v>0</v>
          </cell>
          <cell r="M53" t="str">
            <v>Caitlin Weidenbach</v>
          </cell>
          <cell r="N53" t="str">
            <v>Jim</v>
          </cell>
          <cell r="O53" t="str">
            <v>George</v>
          </cell>
          <cell r="P53" t="str">
            <v>Bonnique</v>
          </cell>
          <cell r="Q53" t="str">
            <v>Jeff</v>
          </cell>
          <cell r="R53" t="str">
            <v>Denny</v>
          </cell>
          <cell r="S53" t="str">
            <v>Kevin</v>
          </cell>
          <cell r="T53" t="str">
            <v>Darryl</v>
          </cell>
          <cell r="U53" t="str">
            <v>Lynn</v>
          </cell>
          <cell r="V53" t="str">
            <v>Jon</v>
          </cell>
          <cell r="W53" t="str">
            <v>B</v>
          </cell>
        </row>
        <row r="54">
          <cell r="A54">
            <v>56</v>
          </cell>
          <cell r="B54" t="str">
            <v>IS Fit: Ceres</v>
          </cell>
          <cell r="C54" t="str">
            <v>(209) 575-5500</v>
          </cell>
          <cell r="D54" t="str">
            <v>(209) 575-5240</v>
          </cell>
          <cell r="E54" t="str">
            <v>1342 East Hatch Road</v>
          </cell>
          <cell r="F54" t="str">
            <v>Ceres, CA</v>
          </cell>
          <cell r="G54">
            <v>95307</v>
          </cell>
          <cell r="H54" t="str">
            <v>Irvin Lopez (I)</v>
          </cell>
          <cell r="I54" t="str">
            <v xml:space="preserve">Christian Loduca </v>
          </cell>
          <cell r="J54">
            <v>0</v>
          </cell>
          <cell r="K54" t="str">
            <v>Nate Lopez (L)</v>
          </cell>
          <cell r="L54">
            <v>0</v>
          </cell>
          <cell r="M54" t="str">
            <v>Colleen Mata</v>
          </cell>
          <cell r="N54" t="str">
            <v>Rick</v>
          </cell>
          <cell r="O54" t="str">
            <v>George</v>
          </cell>
          <cell r="P54" t="str">
            <v>Sharon</v>
          </cell>
          <cell r="Q54" t="str">
            <v>Mike</v>
          </cell>
          <cell r="R54" t="str">
            <v>Chris</v>
          </cell>
          <cell r="S54" t="str">
            <v>Robert P. (I)</v>
          </cell>
          <cell r="T54" t="str">
            <v>Erin</v>
          </cell>
          <cell r="U54" t="str">
            <v>Hannah</v>
          </cell>
          <cell r="V54" t="str">
            <v>Gonzalo</v>
          </cell>
          <cell r="W54" t="str">
            <v>Fit</v>
          </cell>
        </row>
        <row r="55">
          <cell r="A55">
            <v>57</v>
          </cell>
          <cell r="B55" t="str">
            <v>IS Fit: Manteca</v>
          </cell>
          <cell r="C55" t="str">
            <v>(209) 249-7003</v>
          </cell>
          <cell r="D55" t="str">
            <v>(209) 249-7276</v>
          </cell>
          <cell r="E55" t="str">
            <v>1305 W. Yosemite Ave.</v>
          </cell>
          <cell r="F55" t="str">
            <v>Manteca, CA</v>
          </cell>
          <cell r="G55">
            <v>95337</v>
          </cell>
          <cell r="H55" t="str">
            <v>Vince  Oliveri</v>
          </cell>
          <cell r="I55" t="str">
            <v>Victor Ramos</v>
          </cell>
          <cell r="J55">
            <v>0</v>
          </cell>
          <cell r="K55" t="str">
            <v>Chaz Bandy</v>
          </cell>
          <cell r="L55">
            <v>0</v>
          </cell>
          <cell r="M55" t="str">
            <v>Jessica Anderson</v>
          </cell>
          <cell r="N55" t="str">
            <v>Rachelle</v>
          </cell>
          <cell r="O55" t="str">
            <v>George</v>
          </cell>
          <cell r="P55" t="str">
            <v>Sharon</v>
          </cell>
          <cell r="Q55" t="str">
            <v>Jason</v>
          </cell>
          <cell r="R55" t="str">
            <v>Ryan</v>
          </cell>
          <cell r="S55">
            <v>0</v>
          </cell>
          <cell r="T55" t="str">
            <v>Erin</v>
          </cell>
          <cell r="U55" t="str">
            <v>Hannah</v>
          </cell>
          <cell r="V55" t="str">
            <v>Vincent</v>
          </cell>
          <cell r="W55" t="str">
            <v>Fit</v>
          </cell>
        </row>
        <row r="56">
          <cell r="A56">
            <v>58</v>
          </cell>
          <cell r="B56" t="str">
            <v>In-Shape: Salinas Northeast</v>
          </cell>
          <cell r="C56" t="str">
            <v>(831) 975-4233</v>
          </cell>
          <cell r="D56" t="str">
            <v>-</v>
          </cell>
          <cell r="E56" t="str">
            <v>1502 N Main Street</v>
          </cell>
          <cell r="F56" t="str">
            <v>Salinas, CA</v>
          </cell>
          <cell r="G56">
            <v>93906</v>
          </cell>
          <cell r="H56" t="str">
            <v>Carly Russell</v>
          </cell>
          <cell r="I56" t="str">
            <v>Carly Russell</v>
          </cell>
          <cell r="J56" t="str">
            <v>Ryan Parra</v>
          </cell>
          <cell r="K56" t="str">
            <v>Michael Meza</v>
          </cell>
          <cell r="L56">
            <v>0</v>
          </cell>
          <cell r="M56">
            <v>0</v>
          </cell>
          <cell r="N56" t="str">
            <v>Tim</v>
          </cell>
          <cell r="O56" t="str">
            <v>Sean</v>
          </cell>
          <cell r="P56" t="str">
            <v>Sharon</v>
          </cell>
          <cell r="Q56" t="str">
            <v>Mike</v>
          </cell>
          <cell r="R56" t="str">
            <v>Chris</v>
          </cell>
          <cell r="S56" t="str">
            <v>Andrew</v>
          </cell>
          <cell r="T56" t="str">
            <v>Joey</v>
          </cell>
          <cell r="U56" t="str">
            <v>Hannah</v>
          </cell>
          <cell r="V56" t="str">
            <v>Mark (I)</v>
          </cell>
          <cell r="W56" t="str">
            <v>A</v>
          </cell>
        </row>
        <row r="57">
          <cell r="A57">
            <v>59</v>
          </cell>
          <cell r="B57" t="str">
            <v>In-Shape: Vallejo Lincoln Road</v>
          </cell>
          <cell r="C57" t="str">
            <v>(707) 644-7788</v>
          </cell>
          <cell r="D57" t="str">
            <v>(707) 644-0906</v>
          </cell>
          <cell r="E57" t="str">
            <v>124 Lincoln Road East</v>
          </cell>
          <cell r="F57" t="str">
            <v>Vallejo, CA</v>
          </cell>
          <cell r="G57">
            <v>94591</v>
          </cell>
          <cell r="H57" t="str">
            <v>James Solley</v>
          </cell>
          <cell r="I57" t="str">
            <v>James Solley</v>
          </cell>
          <cell r="J57" t="str">
            <v>Anna Giles</v>
          </cell>
          <cell r="K57" t="str">
            <v>CJ Sousa (D)</v>
          </cell>
          <cell r="L57">
            <v>0</v>
          </cell>
          <cell r="M57" t="str">
            <v>Christina Kozacek</v>
          </cell>
          <cell r="N57" t="str">
            <v>Jim</v>
          </cell>
          <cell r="O57" t="str">
            <v>George</v>
          </cell>
          <cell r="P57" t="str">
            <v>Bonnique</v>
          </cell>
          <cell r="Q57" t="str">
            <v>Jeff</v>
          </cell>
          <cell r="R57" t="str">
            <v>Denny</v>
          </cell>
          <cell r="S57" t="str">
            <v xml:space="preserve">CJ </v>
          </cell>
          <cell r="T57" t="str">
            <v>Darryl</v>
          </cell>
          <cell r="U57" t="str">
            <v>Lynn</v>
          </cell>
          <cell r="V57" t="str">
            <v>Jon</v>
          </cell>
          <cell r="W57" t="str">
            <v>A</v>
          </cell>
        </row>
        <row r="58">
          <cell r="A58">
            <v>60</v>
          </cell>
          <cell r="B58" t="str">
            <v>In-Shape: Fairfield Rancho Solano</v>
          </cell>
          <cell r="C58" t="str">
            <v>(707) 438-2582</v>
          </cell>
          <cell r="D58" t="str">
            <v>(707) 438-2581</v>
          </cell>
          <cell r="E58" t="str">
            <v>3254 Rancho Solano Pkwy</v>
          </cell>
          <cell r="F58" t="str">
            <v>Fairfield, CA</v>
          </cell>
          <cell r="G58">
            <v>94534</v>
          </cell>
          <cell r="H58" t="str">
            <v>Annika Ventura</v>
          </cell>
          <cell r="I58" t="str">
            <v>Billy Duran</v>
          </cell>
          <cell r="J58">
            <v>0</v>
          </cell>
          <cell r="K58" t="str">
            <v>Jeffrey Bailey (1)</v>
          </cell>
          <cell r="L58">
            <v>0</v>
          </cell>
          <cell r="M58" t="str">
            <v>Nathaniel Wensel</v>
          </cell>
          <cell r="N58" t="str">
            <v>Jim</v>
          </cell>
          <cell r="O58" t="str">
            <v>George</v>
          </cell>
          <cell r="P58" t="str">
            <v>Bonnique</v>
          </cell>
          <cell r="Q58" t="str">
            <v>Jeff</v>
          </cell>
          <cell r="R58" t="str">
            <v>Denny</v>
          </cell>
          <cell r="S58" t="str">
            <v>Robbie</v>
          </cell>
          <cell r="T58" t="str">
            <v>Darryl</v>
          </cell>
          <cell r="U58" t="str">
            <v>Lynn</v>
          </cell>
          <cell r="V58" t="str">
            <v>Jon</v>
          </cell>
          <cell r="W58" t="str">
            <v>B</v>
          </cell>
        </row>
        <row r="59">
          <cell r="A59">
            <v>61</v>
          </cell>
          <cell r="B59" t="str">
            <v>In-Shape: Vacaville Browns Valley</v>
          </cell>
          <cell r="C59" t="str">
            <v>(707) 446-2350</v>
          </cell>
          <cell r="D59" t="str">
            <v>(707) 446-3814</v>
          </cell>
          <cell r="E59" t="str">
            <v>3446 Browns Valley Rd</v>
          </cell>
          <cell r="F59" t="str">
            <v>Vacaville, CA</v>
          </cell>
          <cell r="G59">
            <v>95688</v>
          </cell>
          <cell r="H59" t="str">
            <v xml:space="preserve">Linda Shephard </v>
          </cell>
          <cell r="I59" t="str">
            <v>Paul Momsen</v>
          </cell>
          <cell r="J59" t="str">
            <v>Jeff McCall</v>
          </cell>
          <cell r="K59" t="str">
            <v>Angel Murillo</v>
          </cell>
          <cell r="L59">
            <v>0</v>
          </cell>
          <cell r="M59" t="str">
            <v>Samantha Volk</v>
          </cell>
          <cell r="N59" t="str">
            <v>Jim</v>
          </cell>
          <cell r="O59" t="str">
            <v>George</v>
          </cell>
          <cell r="P59" t="str">
            <v>Bonnique</v>
          </cell>
          <cell r="Q59" t="str">
            <v>Jeff</v>
          </cell>
          <cell r="R59" t="str">
            <v>Denny</v>
          </cell>
          <cell r="S59" t="str">
            <v>Robbie</v>
          </cell>
          <cell r="T59" t="str">
            <v>Darryl</v>
          </cell>
          <cell r="U59" t="str">
            <v>Lynn</v>
          </cell>
          <cell r="V59" t="str">
            <v>Jon</v>
          </cell>
          <cell r="W59" t="str">
            <v>A</v>
          </cell>
        </row>
        <row r="60">
          <cell r="A60">
            <v>62</v>
          </cell>
          <cell r="B60" t="str">
            <v>In-Shape: El Dorado</v>
          </cell>
          <cell r="C60" t="str">
            <v>(530) 677-5705</v>
          </cell>
          <cell r="D60" t="str">
            <v>(530) 677-0809</v>
          </cell>
          <cell r="E60" t="str">
            <v>4242 Sports Club Drive</v>
          </cell>
          <cell r="F60" t="str">
            <v>Shingle Springs, CA</v>
          </cell>
          <cell r="G60">
            <v>95682</v>
          </cell>
          <cell r="H60" t="str">
            <v>Marcello Montagnino</v>
          </cell>
          <cell r="I60" t="str">
            <v>Marcello Montagnino</v>
          </cell>
          <cell r="J60" t="str">
            <v>Bernardino Partida</v>
          </cell>
          <cell r="K60" t="str">
            <v>Allison Case</v>
          </cell>
          <cell r="L60">
            <v>0</v>
          </cell>
          <cell r="M60" t="str">
            <v>Kim Kuahaahaa</v>
          </cell>
          <cell r="N60" t="str">
            <v>Jim</v>
          </cell>
          <cell r="O60" t="str">
            <v>George</v>
          </cell>
          <cell r="P60" t="str">
            <v>Bonnique</v>
          </cell>
          <cell r="Q60" t="str">
            <v>Jeff</v>
          </cell>
          <cell r="R60" t="str">
            <v>Denny</v>
          </cell>
          <cell r="S60">
            <v>0</v>
          </cell>
          <cell r="T60" t="str">
            <v>Darryl</v>
          </cell>
          <cell r="U60" t="str">
            <v>Lynn</v>
          </cell>
          <cell r="V60" t="str">
            <v>Jon</v>
          </cell>
          <cell r="W60" t="str">
            <v>A</v>
          </cell>
        </row>
        <row r="61">
          <cell r="A61">
            <v>63</v>
          </cell>
          <cell r="B61" t="str">
            <v>In-Shape: Merced Yosemite Ave</v>
          </cell>
          <cell r="C61" t="str">
            <v>(209) 722-3988</v>
          </cell>
          <cell r="D61" t="str">
            <v>(209) 722-1039</v>
          </cell>
          <cell r="E61" t="str">
            <v>350 E Yosemite Ave</v>
          </cell>
          <cell r="F61" t="str">
            <v>Merced, CA</v>
          </cell>
          <cell r="G61">
            <v>95340</v>
          </cell>
          <cell r="H61" t="str">
            <v>Jeremy Castillo</v>
          </cell>
          <cell r="I61" t="str">
            <v>Jeremy Castillo</v>
          </cell>
          <cell r="J61" t="str">
            <v>Sharon Lindenberger</v>
          </cell>
          <cell r="K61" t="str">
            <v>Chris Humphries</v>
          </cell>
          <cell r="L61">
            <v>0</v>
          </cell>
          <cell r="M61" t="str">
            <v>Marie Peterson</v>
          </cell>
          <cell r="N61" t="str">
            <v>Tim</v>
          </cell>
          <cell r="O61" t="str">
            <v>Sean</v>
          </cell>
          <cell r="P61" t="str">
            <v>Sharon</v>
          </cell>
          <cell r="Q61" t="str">
            <v>Mike</v>
          </cell>
          <cell r="R61" t="str">
            <v>Chris</v>
          </cell>
          <cell r="S61" t="str">
            <v>Chris H.</v>
          </cell>
          <cell r="T61" t="str">
            <v>Erin</v>
          </cell>
          <cell r="U61" t="str">
            <v>Jordan</v>
          </cell>
          <cell r="V61" t="str">
            <v>Gonzalo</v>
          </cell>
          <cell r="W61" t="str">
            <v>A</v>
          </cell>
        </row>
        <row r="62">
          <cell r="A62">
            <v>64</v>
          </cell>
          <cell r="B62" t="str">
            <v>In-Shape: Woodland</v>
          </cell>
          <cell r="C62" t="str">
            <v>(530) 665-5400</v>
          </cell>
          <cell r="D62" t="str">
            <v>-</v>
          </cell>
          <cell r="E62" t="str">
            <v>285 California Street</v>
          </cell>
          <cell r="F62" t="str">
            <v>Woodland, CA</v>
          </cell>
          <cell r="G62">
            <v>95695</v>
          </cell>
          <cell r="H62" t="str">
            <v>Dustin Brewer</v>
          </cell>
          <cell r="I62" t="str">
            <v>Marcello Montagnino</v>
          </cell>
          <cell r="J62" t="str">
            <v>Justin Velasquez</v>
          </cell>
          <cell r="K62" t="str">
            <v>Tyler Jackson</v>
          </cell>
          <cell r="L62">
            <v>0</v>
          </cell>
          <cell r="M62">
            <v>0</v>
          </cell>
          <cell r="N62" t="str">
            <v>Jim</v>
          </cell>
          <cell r="O62" t="str">
            <v>George</v>
          </cell>
          <cell r="P62" t="str">
            <v>Bonnique</v>
          </cell>
          <cell r="Q62" t="str">
            <v>Jeff</v>
          </cell>
          <cell r="R62" t="str">
            <v>Denny</v>
          </cell>
          <cell r="S62">
            <v>0</v>
          </cell>
          <cell r="T62" t="str">
            <v>Darryl</v>
          </cell>
          <cell r="U62" t="str">
            <v>Lynn</v>
          </cell>
          <cell r="V62" t="str">
            <v>Jon</v>
          </cell>
          <cell r="W62" t="str">
            <v>A</v>
          </cell>
        </row>
        <row r="63">
          <cell r="A63">
            <v>65</v>
          </cell>
          <cell r="B63" t="str">
            <v>In-Shape: March Lane (Stockton)</v>
          </cell>
          <cell r="C63" t="str">
            <v>(209) 762-4500</v>
          </cell>
          <cell r="D63" t="str">
            <v>(209) 762-5120</v>
          </cell>
          <cell r="E63" t="str">
            <v>4555 N. Pershing Ave Ste #1</v>
          </cell>
          <cell r="F63" t="str">
            <v>Stockton, CA</v>
          </cell>
          <cell r="G63">
            <v>95204</v>
          </cell>
          <cell r="H63" t="str">
            <v>Jen Segoviano</v>
          </cell>
          <cell r="I63" t="str">
            <v>David Wright</v>
          </cell>
          <cell r="J63" t="str">
            <v>Adam Beltran</v>
          </cell>
          <cell r="K63" t="str">
            <v>Rhon Williford</v>
          </cell>
          <cell r="L63" t="str">
            <v>Josheena Johnson</v>
          </cell>
          <cell r="M63" t="str">
            <v>Open</v>
          </cell>
          <cell r="N63" t="str">
            <v>Rachelle</v>
          </cell>
          <cell r="O63" t="str">
            <v>George</v>
          </cell>
          <cell r="P63" t="str">
            <v>Bonnique</v>
          </cell>
          <cell r="Q63" t="str">
            <v>-</v>
          </cell>
          <cell r="R63" t="str">
            <v>Jason</v>
          </cell>
          <cell r="S63">
            <v>0</v>
          </cell>
          <cell r="T63" t="str">
            <v>Darryl</v>
          </cell>
          <cell r="U63" t="str">
            <v>Lynn</v>
          </cell>
          <cell r="V63" t="str">
            <v>Vincent</v>
          </cell>
          <cell r="W63" t="str">
            <v>AA</v>
          </cell>
        </row>
        <row r="64">
          <cell r="A64">
            <v>66</v>
          </cell>
          <cell r="B64" t="str">
            <v xml:space="preserve">In-Shape: Lodi </v>
          </cell>
          <cell r="C64" t="str">
            <v>(209) 370-3500</v>
          </cell>
          <cell r="D64" t="str">
            <v>-</v>
          </cell>
          <cell r="E64" t="str">
            <v>210 N Ham Lane</v>
          </cell>
          <cell r="F64" t="str">
            <v>Lodi, CA</v>
          </cell>
          <cell r="G64">
            <v>95242</v>
          </cell>
          <cell r="H64" t="str">
            <v>Nick Michalski</v>
          </cell>
          <cell r="I64" t="str">
            <v xml:space="preserve">Joseph Schillace </v>
          </cell>
          <cell r="J64">
            <v>0</v>
          </cell>
          <cell r="K64" t="str">
            <v>Jodie Gioai</v>
          </cell>
          <cell r="L64">
            <v>0</v>
          </cell>
          <cell r="M64" t="str">
            <v>Open</v>
          </cell>
          <cell r="N64" t="str">
            <v>Jim</v>
          </cell>
          <cell r="O64" t="str">
            <v>George</v>
          </cell>
          <cell r="P64" t="str">
            <v>Bonnique</v>
          </cell>
          <cell r="Q64" t="str">
            <v>Jeff</v>
          </cell>
          <cell r="R64" t="str">
            <v>Denny</v>
          </cell>
          <cell r="S64">
            <v>0</v>
          </cell>
          <cell r="T64" t="str">
            <v>Darryl</v>
          </cell>
          <cell r="U64" t="str">
            <v>Lynn</v>
          </cell>
          <cell r="V64" t="str">
            <v>Vincent</v>
          </cell>
          <cell r="W64" t="str">
            <v>A</v>
          </cell>
        </row>
        <row r="65">
          <cell r="A65">
            <v>68</v>
          </cell>
          <cell r="B65" t="str">
            <v>IS Fit: Mooney (Visalia)</v>
          </cell>
          <cell r="C65" t="str">
            <v>(559) 622-6100</v>
          </cell>
          <cell r="D65" t="str">
            <v>-</v>
          </cell>
          <cell r="E65" t="str">
            <v xml:space="preserve">3515 S. Mooney Blvd. </v>
          </cell>
          <cell r="F65" t="str">
            <v>Visalia, CA</v>
          </cell>
          <cell r="G65">
            <v>93277</v>
          </cell>
          <cell r="H65" t="str">
            <v>Sully Taylor</v>
          </cell>
          <cell r="I65" t="str">
            <v>Tom Lange</v>
          </cell>
          <cell r="J65">
            <v>0</v>
          </cell>
          <cell r="K65" t="str">
            <v>Tim Plyler</v>
          </cell>
          <cell r="L65">
            <v>0</v>
          </cell>
          <cell r="M65" t="str">
            <v>Alexandria Weaver</v>
          </cell>
          <cell r="N65" t="str">
            <v>Jared</v>
          </cell>
          <cell r="O65" t="str">
            <v>Sean</v>
          </cell>
          <cell r="P65" t="str">
            <v>Dan</v>
          </cell>
          <cell r="Q65" t="str">
            <v>Clyde</v>
          </cell>
          <cell r="R65" t="str">
            <v>Kyle</v>
          </cell>
          <cell r="S65" t="str">
            <v>Gilbert</v>
          </cell>
          <cell r="T65" t="str">
            <v>Adena</v>
          </cell>
          <cell r="U65" t="str">
            <v>Jordan</v>
          </cell>
          <cell r="V65" t="str">
            <v>Andrew</v>
          </cell>
          <cell r="W65" t="str">
            <v>Fit</v>
          </cell>
        </row>
        <row r="66">
          <cell r="A66">
            <v>69</v>
          </cell>
          <cell r="B66" t="str">
            <v xml:space="preserve">In-Shape: Yuba City </v>
          </cell>
          <cell r="C66" t="str">
            <v>(530) 740-5100</v>
          </cell>
          <cell r="D66" t="str">
            <v>-</v>
          </cell>
          <cell r="E66" t="str">
            <v>1360 Franklin Road</v>
          </cell>
          <cell r="F66" t="str">
            <v>Yuba City, CA</v>
          </cell>
          <cell r="G66">
            <v>95991</v>
          </cell>
          <cell r="H66" t="str">
            <v xml:space="preserve">Phil Crock </v>
          </cell>
          <cell r="I66" t="str">
            <v>Marcello Montagnino</v>
          </cell>
          <cell r="J66" t="str">
            <v>Brent Crook</v>
          </cell>
          <cell r="K66" t="str">
            <v>Greg Gober</v>
          </cell>
          <cell r="L66" t="str">
            <v>Kimo Lee</v>
          </cell>
          <cell r="M66">
            <v>0</v>
          </cell>
          <cell r="N66" t="str">
            <v>Jim</v>
          </cell>
          <cell r="O66" t="str">
            <v>George</v>
          </cell>
          <cell r="P66" t="str">
            <v>Bonnique</v>
          </cell>
          <cell r="Q66" t="str">
            <v>Jeff</v>
          </cell>
          <cell r="R66" t="str">
            <v>Denny</v>
          </cell>
          <cell r="S66">
            <v>0</v>
          </cell>
          <cell r="T66" t="str">
            <v>Darryl</v>
          </cell>
          <cell r="U66" t="str">
            <v>Lynn</v>
          </cell>
          <cell r="V66" t="str">
            <v>Jon</v>
          </cell>
          <cell r="W66" t="str">
            <v>A</v>
          </cell>
        </row>
        <row r="67">
          <cell r="A67">
            <v>171</v>
          </cell>
          <cell r="B67" t="str">
            <v xml:space="preserve">In-Shape: Victorville North </v>
          </cell>
          <cell r="C67" t="str">
            <v>(760) 381-1200</v>
          </cell>
          <cell r="D67" t="str">
            <v>(760) 926-1739</v>
          </cell>
          <cell r="E67" t="str">
            <v>14601 Valley Center Drive</v>
          </cell>
          <cell r="F67" t="str">
            <v>Victorville, CA</v>
          </cell>
          <cell r="G67">
            <v>92395</v>
          </cell>
          <cell r="H67" t="str">
            <v>Scott Himenes</v>
          </cell>
          <cell r="I67" t="str">
            <v>Jeremiah Marks</v>
          </cell>
          <cell r="J67" t="str">
            <v>Mark DeLeon</v>
          </cell>
          <cell r="K67" t="str">
            <v>Open</v>
          </cell>
          <cell r="L67">
            <v>0</v>
          </cell>
          <cell r="M67" t="str">
            <v>Open</v>
          </cell>
          <cell r="N67" t="str">
            <v>Jared</v>
          </cell>
          <cell r="O67" t="str">
            <v>Sean</v>
          </cell>
          <cell r="P67" t="str">
            <v>Dan</v>
          </cell>
          <cell r="Q67" t="str">
            <v>Clyde</v>
          </cell>
          <cell r="R67" t="str">
            <v>Kyle</v>
          </cell>
          <cell r="S67" t="str">
            <v>J. Newman</v>
          </cell>
          <cell r="T67" t="str">
            <v>Adena</v>
          </cell>
          <cell r="U67" t="str">
            <v>Jordan</v>
          </cell>
          <cell r="V67" t="str">
            <v>Andrew</v>
          </cell>
          <cell r="W67" t="str">
            <v>AA</v>
          </cell>
        </row>
        <row r="68">
          <cell r="A68">
            <v>172</v>
          </cell>
          <cell r="B68" t="str">
            <v>In-Shape: Palmdale East</v>
          </cell>
          <cell r="C68" t="str">
            <v>(661) 794-4045</v>
          </cell>
          <cell r="D68" t="str">
            <v>-</v>
          </cell>
          <cell r="E68" t="str">
            <v xml:space="preserve">4644 East Ave S. </v>
          </cell>
          <cell r="F68" t="str">
            <v>Palmdale, CA</v>
          </cell>
          <cell r="G68">
            <v>93552</v>
          </cell>
          <cell r="H68" t="str">
            <v>Ivan Sanchez</v>
          </cell>
          <cell r="I68" t="str">
            <v>Jeremiah Marks</v>
          </cell>
          <cell r="J68" t="str">
            <v>Jonhy Blanco</v>
          </cell>
          <cell r="K68" t="str">
            <v>Open</v>
          </cell>
          <cell r="L68" t="str">
            <v>Jason Jones</v>
          </cell>
          <cell r="M68" t="str">
            <v>Open</v>
          </cell>
          <cell r="N68" t="str">
            <v>Jared</v>
          </cell>
          <cell r="O68" t="str">
            <v>Sean</v>
          </cell>
          <cell r="P68" t="str">
            <v>Dan</v>
          </cell>
          <cell r="Q68" t="str">
            <v>Clyde</v>
          </cell>
          <cell r="R68" t="str">
            <v>Kyle</v>
          </cell>
          <cell r="S68" t="str">
            <v>J. Newman</v>
          </cell>
          <cell r="T68" t="str">
            <v>Adena</v>
          </cell>
          <cell r="U68" t="str">
            <v>Jordan</v>
          </cell>
          <cell r="V68" t="str">
            <v>Andrew</v>
          </cell>
          <cell r="W68" t="str">
            <v>AA</v>
          </cell>
        </row>
        <row r="69">
          <cell r="A69">
            <v>175</v>
          </cell>
          <cell r="B69" t="str">
            <v>In-Shape: Palmdale West (pre-sale)</v>
          </cell>
          <cell r="C69" t="str">
            <v>(661) 794-4050</v>
          </cell>
          <cell r="D69" t="str">
            <v>(661) 794-4051</v>
          </cell>
          <cell r="E69" t="str">
            <v>39331 10th Street West</v>
          </cell>
          <cell r="F69" t="str">
            <v>Palmdale, CA</v>
          </cell>
          <cell r="G69">
            <v>93551</v>
          </cell>
          <cell r="H69" t="str">
            <v>Mike Meiser</v>
          </cell>
          <cell r="I69" t="str">
            <v>Jeremiah Marks</v>
          </cell>
          <cell r="J69" t="str">
            <v>Tyler Criner</v>
          </cell>
          <cell r="K69" t="str">
            <v>Josh Newman</v>
          </cell>
          <cell r="L69">
            <v>0</v>
          </cell>
          <cell r="M69" t="str">
            <v>Open</v>
          </cell>
          <cell r="N69" t="str">
            <v>Jared</v>
          </cell>
          <cell r="O69" t="str">
            <v>Sean</v>
          </cell>
          <cell r="P69" t="str">
            <v>Dan</v>
          </cell>
          <cell r="Q69" t="str">
            <v>Clyde</v>
          </cell>
          <cell r="R69" t="str">
            <v>Kyle</v>
          </cell>
          <cell r="S69" t="str">
            <v>J. Newman</v>
          </cell>
          <cell r="T69" t="str">
            <v>Adena</v>
          </cell>
          <cell r="U69" t="str">
            <v>Jordan</v>
          </cell>
          <cell r="V69" t="str">
            <v>Andrew</v>
          </cell>
          <cell r="W69" t="str">
            <v>AA</v>
          </cell>
        </row>
        <row r="70">
          <cell r="A70">
            <v>177</v>
          </cell>
          <cell r="B70" t="str">
            <v>In-Shape: Cathedral City (pre-sale)</v>
          </cell>
          <cell r="C70" t="str">
            <v>(760) 321-3103</v>
          </cell>
          <cell r="D70" t="str">
            <v>-</v>
          </cell>
          <cell r="E70" t="str">
            <v xml:space="preserve">35931 Unit A1 Date Palm Drive </v>
          </cell>
          <cell r="F70" t="str">
            <v>Cathedral City, CA</v>
          </cell>
          <cell r="G70">
            <v>92234</v>
          </cell>
          <cell r="H70" t="str">
            <v>Open</v>
          </cell>
          <cell r="I70" t="str">
            <v>Jeremiah Marks</v>
          </cell>
          <cell r="J70" t="str">
            <v>Tyler Staten</v>
          </cell>
          <cell r="K70" t="str">
            <v>Open</v>
          </cell>
          <cell r="L70">
            <v>0</v>
          </cell>
          <cell r="M70" t="str">
            <v>Open</v>
          </cell>
          <cell r="N70" t="str">
            <v>Jared</v>
          </cell>
          <cell r="O70" t="str">
            <v>Sean</v>
          </cell>
          <cell r="P70" t="str">
            <v>Dan</v>
          </cell>
          <cell r="Q70" t="str">
            <v>Clyde</v>
          </cell>
          <cell r="R70" t="str">
            <v>Kyle</v>
          </cell>
          <cell r="S70" t="str">
            <v>J. Newman</v>
          </cell>
          <cell r="T70" t="str">
            <v>Adena</v>
          </cell>
          <cell r="U70" t="str">
            <v>Jordan</v>
          </cell>
          <cell r="V70" t="str">
            <v>Andrew</v>
          </cell>
          <cell r="W70">
            <v>0</v>
          </cell>
        </row>
        <row r="71">
          <cell r="A71">
            <v>178</v>
          </cell>
          <cell r="B71" t="str">
            <v xml:space="preserve">IS Fit: Merced </v>
          </cell>
          <cell r="C71" t="str">
            <v>(209) 725-8375</v>
          </cell>
          <cell r="D71" t="str">
            <v>-</v>
          </cell>
          <cell r="E71" t="str">
            <v>3275 R Street</v>
          </cell>
          <cell r="F71" t="str">
            <v>Merced, CA</v>
          </cell>
          <cell r="G71">
            <v>95348</v>
          </cell>
          <cell r="H71" t="str">
            <v>Dail Greninger</v>
          </cell>
          <cell r="I71" t="str">
            <v>Jeremy Castillo</v>
          </cell>
          <cell r="J71">
            <v>0</v>
          </cell>
          <cell r="K71" t="str">
            <v>D. Clemons</v>
          </cell>
          <cell r="L71">
            <v>0</v>
          </cell>
          <cell r="M71" t="str">
            <v>Brandon Black</v>
          </cell>
          <cell r="N71" t="str">
            <v>Tim</v>
          </cell>
          <cell r="O71" t="str">
            <v>Sean</v>
          </cell>
          <cell r="P71" t="str">
            <v>Sharon</v>
          </cell>
          <cell r="Q71" t="str">
            <v>Mike</v>
          </cell>
          <cell r="R71" t="str">
            <v>Chris</v>
          </cell>
          <cell r="S71" t="str">
            <v>Chris H.</v>
          </cell>
          <cell r="T71" t="str">
            <v>Erin</v>
          </cell>
          <cell r="U71" t="str">
            <v>Jordan</v>
          </cell>
          <cell r="V71" t="str">
            <v>Gonzalo</v>
          </cell>
          <cell r="W71" t="str">
            <v>Fit</v>
          </cell>
        </row>
        <row r="72">
          <cell r="A72">
            <v>179</v>
          </cell>
          <cell r="B72" t="str">
            <v>In-Shape: Grand Island (Bakersfield) (pre-sale)</v>
          </cell>
          <cell r="C72" t="str">
            <v>(661) 396-5600</v>
          </cell>
          <cell r="D72" t="str">
            <v>-</v>
          </cell>
          <cell r="E72" t="str">
            <v>11350 Ming Ave Ste #230</v>
          </cell>
          <cell r="F72" t="str">
            <v>Bakersfield, CA</v>
          </cell>
          <cell r="G72">
            <v>93311</v>
          </cell>
          <cell r="H72" t="str">
            <v>Open</v>
          </cell>
          <cell r="I72" t="str">
            <v>Josh Gregor</v>
          </cell>
          <cell r="J72" t="str">
            <v>Macario Mendez</v>
          </cell>
          <cell r="K72" t="str">
            <v>Open</v>
          </cell>
          <cell r="L72">
            <v>0</v>
          </cell>
          <cell r="M72" t="str">
            <v>Open</v>
          </cell>
          <cell r="N72" t="str">
            <v>Jared</v>
          </cell>
          <cell r="O72" t="str">
            <v>Sean</v>
          </cell>
          <cell r="P72" t="str">
            <v>Dan</v>
          </cell>
          <cell r="Q72" t="str">
            <v>Clyde</v>
          </cell>
          <cell r="R72" t="str">
            <v>Kyle</v>
          </cell>
          <cell r="S72">
            <v>0</v>
          </cell>
          <cell r="T72" t="str">
            <v>Adena</v>
          </cell>
          <cell r="U72" t="str">
            <v>Jordan</v>
          </cell>
          <cell r="V72" t="str">
            <v>Andrew</v>
          </cell>
          <cell r="W72">
            <v>0</v>
          </cell>
        </row>
        <row r="73">
          <cell r="A73">
            <v>180</v>
          </cell>
          <cell r="B73" t="str">
            <v>In-Shape: Lancaster  (pre-sale)</v>
          </cell>
          <cell r="C73" t="str">
            <v>(661) 728-5016</v>
          </cell>
          <cell r="D73" t="str">
            <v>-</v>
          </cell>
          <cell r="E73" t="str">
            <v xml:space="preserve">1840 East Ave South </v>
          </cell>
          <cell r="F73" t="str">
            <v>Lancaster, CA</v>
          </cell>
          <cell r="G73">
            <v>93535</v>
          </cell>
          <cell r="H73" t="str">
            <v>Open</v>
          </cell>
          <cell r="I73" t="str">
            <v>Jeremiah Marks</v>
          </cell>
          <cell r="J73" t="str">
            <v>Garrett Philbeck</v>
          </cell>
          <cell r="K73" t="str">
            <v>Open</v>
          </cell>
          <cell r="L73">
            <v>0</v>
          </cell>
          <cell r="M73" t="str">
            <v>Open</v>
          </cell>
          <cell r="N73" t="str">
            <v>Jared</v>
          </cell>
          <cell r="O73" t="str">
            <v>Sean</v>
          </cell>
          <cell r="P73" t="str">
            <v>Dan</v>
          </cell>
          <cell r="Q73" t="str">
            <v>Clyde</v>
          </cell>
          <cell r="R73" t="str">
            <v>Kyle</v>
          </cell>
          <cell r="S73">
            <v>0</v>
          </cell>
          <cell r="T73" t="str">
            <v>Adena</v>
          </cell>
          <cell r="U73" t="str">
            <v>Jordan</v>
          </cell>
          <cell r="V73" t="str">
            <v>Andrew</v>
          </cell>
          <cell r="W73">
            <v>0</v>
          </cell>
        </row>
        <row r="74">
          <cell r="A74">
            <v>72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72</v>
          </cell>
          <cell r="O74">
            <v>72</v>
          </cell>
          <cell r="P74">
            <v>72</v>
          </cell>
          <cell r="Q74">
            <v>72</v>
          </cell>
          <cell r="R74">
            <v>72</v>
          </cell>
          <cell r="S74">
            <v>45</v>
          </cell>
          <cell r="T74">
            <v>72</v>
          </cell>
          <cell r="U74">
            <v>72</v>
          </cell>
          <cell r="V74">
            <v>72</v>
          </cell>
          <cell r="W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</sheetData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CF Recurring Template"/>
      <sheetName val="CFS Customer Listing"/>
      <sheetName val="Peachtree Customer Listing"/>
      <sheetName val="2. CODES"/>
      <sheetName val="3. Customers"/>
      <sheetName val="4. Sales Tax by State"/>
      <sheetName val="JUN 11 MR"/>
      <sheetName val="JH June DRAFT Template "/>
      <sheetName val="Jan12Maint."/>
      <sheetName val="Jan Billing"/>
      <sheetName val="Pending Installs"/>
      <sheetName val="CODE June Drft"/>
      <sheetName val="SFDC Customer Listing"/>
    </sheetNames>
    <sheetDataSet>
      <sheetData sheetId="0">
        <row r="3">
          <cell r="C3" t="str">
            <v>Account Number</v>
          </cell>
        </row>
      </sheetData>
      <sheetData sheetId="1">
        <row r="3">
          <cell r="B3" t="str">
            <v>Intacct CODE</v>
          </cell>
        </row>
      </sheetData>
      <sheetData sheetId="2">
        <row r="3">
          <cell r="C3" t="str">
            <v>Account Number</v>
          </cell>
        </row>
      </sheetData>
      <sheetData sheetId="3">
        <row r="3">
          <cell r="B3" t="str">
            <v>Intacct CODE</v>
          </cell>
          <cell r="C3" t="str">
            <v>Platform</v>
          </cell>
          <cell r="D3" t="str">
            <v>DESCRIPTION</v>
          </cell>
          <cell r="E3" t="str">
            <v>CF CODE</v>
          </cell>
          <cell r="F3" t="str">
            <v>Intacct CODE</v>
          </cell>
          <cell r="G3" t="str">
            <v>ANNUAL MAINT.</v>
          </cell>
          <cell r="H3" t="str">
            <v>MONTHLY MAINT.</v>
          </cell>
          <cell r="I3" t="str">
            <v>MRR Price</v>
          </cell>
          <cell r="J3" t="str">
            <v>Licence Price</v>
          </cell>
        </row>
        <row r="4">
          <cell r="J4">
            <v>0</v>
          </cell>
        </row>
        <row r="5">
          <cell r="B5" t="str">
            <v>CBS</v>
          </cell>
          <cell r="C5" t="str">
            <v>Version 5</v>
          </cell>
          <cell r="D5" t="str">
            <v>CareFacts Base System</v>
          </cell>
          <cell r="E5" t="str">
            <v>CBS</v>
          </cell>
          <cell r="F5">
            <v>289</v>
          </cell>
          <cell r="G5">
            <v>1350</v>
          </cell>
          <cell r="H5">
            <v>112.5</v>
          </cell>
          <cell r="J5">
            <v>7500</v>
          </cell>
        </row>
        <row r="6">
          <cell r="B6" t="str">
            <v>CC</v>
          </cell>
          <cell r="C6" t="str">
            <v>Version 5</v>
          </cell>
          <cell r="D6" t="str">
            <v>CareFacts Courier for Independent Users</v>
          </cell>
          <cell r="E6" t="str">
            <v>CC</v>
          </cell>
          <cell r="F6">
            <v>290</v>
          </cell>
          <cell r="G6">
            <v>1800</v>
          </cell>
          <cell r="H6">
            <v>150</v>
          </cell>
          <cell r="J6">
            <v>10000</v>
          </cell>
        </row>
        <row r="7">
          <cell r="B7" t="str">
            <v>CCS</v>
          </cell>
          <cell r="C7" t="str">
            <v>Version 5</v>
          </cell>
          <cell r="D7" t="str">
            <v>CareFacts Clinical System</v>
          </cell>
          <cell r="E7" t="str">
            <v>CCS</v>
          </cell>
          <cell r="F7">
            <v>291</v>
          </cell>
          <cell r="G7">
            <v>1800</v>
          </cell>
          <cell r="H7">
            <v>150</v>
          </cell>
          <cell r="J7">
            <v>10000</v>
          </cell>
        </row>
        <row r="8">
          <cell r="B8" t="str">
            <v>IL</v>
          </cell>
          <cell r="C8" t="str">
            <v>Version 5</v>
          </cell>
          <cell r="D8" t="str">
            <v>CareFacts Independent License</v>
          </cell>
          <cell r="E8" t="str">
            <v>IL</v>
          </cell>
          <cell r="F8">
            <v>292</v>
          </cell>
          <cell r="G8">
            <v>243</v>
          </cell>
          <cell r="H8">
            <v>20.25</v>
          </cell>
          <cell r="J8">
            <v>1350</v>
          </cell>
        </row>
        <row r="9">
          <cell r="B9" t="str">
            <v>CCL</v>
          </cell>
          <cell r="C9" t="str">
            <v>Version 5</v>
          </cell>
          <cell r="D9" t="str">
            <v>CareFacts Concurrent License</v>
          </cell>
          <cell r="E9" t="str">
            <v>CCL</v>
          </cell>
          <cell r="F9">
            <v>293</v>
          </cell>
          <cell r="G9">
            <v>324</v>
          </cell>
          <cell r="H9">
            <v>27</v>
          </cell>
          <cell r="J9">
            <v>1800</v>
          </cell>
        </row>
        <row r="10">
          <cell r="B10" t="str">
            <v>SS</v>
          </cell>
          <cell r="C10" t="str">
            <v>Version 5</v>
          </cell>
          <cell r="D10" t="str">
            <v>CareFacts Scheduling System</v>
          </cell>
          <cell r="E10" t="str">
            <v>SS</v>
          </cell>
          <cell r="F10">
            <v>294</v>
          </cell>
          <cell r="G10">
            <v>900</v>
          </cell>
          <cell r="H10">
            <v>75</v>
          </cell>
          <cell r="J10">
            <v>5000</v>
          </cell>
        </row>
        <row r="11">
          <cell r="B11" t="str">
            <v>BS</v>
          </cell>
          <cell r="C11" t="str">
            <v>Version 5</v>
          </cell>
          <cell r="D11" t="str">
            <v>CareFacts Billing System</v>
          </cell>
          <cell r="E11" t="str">
            <v>BS</v>
          </cell>
          <cell r="F11">
            <v>295</v>
          </cell>
          <cell r="G11">
            <v>1800</v>
          </cell>
          <cell r="H11">
            <v>150</v>
          </cell>
          <cell r="J11">
            <v>10000</v>
          </cell>
        </row>
        <row r="12">
          <cell r="B12" t="str">
            <v>DB</v>
          </cell>
          <cell r="C12" t="str">
            <v>Version 5</v>
          </cell>
          <cell r="D12" t="str">
            <v>Dashboard</v>
          </cell>
          <cell r="E12" t="str">
            <v>DB</v>
          </cell>
          <cell r="F12">
            <v>296</v>
          </cell>
          <cell r="G12">
            <v>900</v>
          </cell>
          <cell r="H12">
            <v>75</v>
          </cell>
          <cell r="J12">
            <v>5000</v>
          </cell>
        </row>
        <row r="13">
          <cell r="B13" t="str">
            <v>VS-ME</v>
          </cell>
          <cell r="C13" t="str">
            <v>Version 5</v>
          </cell>
          <cell r="D13" t="str">
            <v>VisionShare Medicare Eligibility</v>
          </cell>
          <cell r="E13" t="str">
            <v>VS-ME</v>
          </cell>
          <cell r="F13">
            <v>297</v>
          </cell>
          <cell r="G13">
            <v>120</v>
          </cell>
          <cell r="H13">
            <v>10</v>
          </cell>
          <cell r="J13">
            <v>666.66666666666674</v>
          </cell>
        </row>
        <row r="14">
          <cell r="B14" t="str">
            <v>VS-CS</v>
          </cell>
          <cell r="C14" t="str">
            <v>Version 5</v>
          </cell>
          <cell r="D14" t="str">
            <v>VisionShare Claim Submissions</v>
          </cell>
          <cell r="E14" t="str">
            <v>VS-CS</v>
          </cell>
          <cell r="F14">
            <v>298</v>
          </cell>
          <cell r="G14">
            <v>120</v>
          </cell>
          <cell r="H14">
            <v>10</v>
          </cell>
          <cell r="J14">
            <v>666.66666666666674</v>
          </cell>
        </row>
        <row r="15">
          <cell r="B15" t="str">
            <v>VS-DDE</v>
          </cell>
          <cell r="C15" t="str">
            <v>Version 5</v>
          </cell>
          <cell r="D15" t="str">
            <v>VisionShare Access to DDE</v>
          </cell>
          <cell r="E15" t="str">
            <v>VS-DDE</v>
          </cell>
          <cell r="F15">
            <v>299</v>
          </cell>
          <cell r="G15">
            <v>120</v>
          </cell>
          <cell r="H15">
            <v>10</v>
          </cell>
          <cell r="J15">
            <v>666.66666666666674</v>
          </cell>
        </row>
        <row r="16">
          <cell r="D16" t="str">
            <v>**If all 3 VS purchased - then $300 per month for all 3**</v>
          </cell>
          <cell r="J16">
            <v>0</v>
          </cell>
        </row>
        <row r="17">
          <cell r="J17">
            <v>0</v>
          </cell>
        </row>
        <row r="18">
          <cell r="B18" t="str">
            <v>SV</v>
          </cell>
          <cell r="C18" t="str">
            <v>Prior Versions</v>
          </cell>
          <cell r="D18" t="str">
            <v>CareFacts Server</v>
          </cell>
          <cell r="E18" t="str">
            <v>SV</v>
          </cell>
          <cell r="F18">
            <v>300</v>
          </cell>
          <cell r="G18">
            <v>4905</v>
          </cell>
          <cell r="H18">
            <v>408.75</v>
          </cell>
          <cell r="J18">
            <v>27250</v>
          </cell>
        </row>
        <row r="19">
          <cell r="B19" t="str">
            <v>CSS</v>
          </cell>
          <cell r="C19" t="str">
            <v>Prior Versions</v>
          </cell>
          <cell r="D19" t="str">
            <v>CareFacts System Software</v>
          </cell>
          <cell r="E19" t="str">
            <v>CSS</v>
          </cell>
          <cell r="F19">
            <v>301</v>
          </cell>
          <cell r="G19">
            <v>1800</v>
          </cell>
          <cell r="H19">
            <v>150</v>
          </cell>
          <cell r="J19">
            <v>10000</v>
          </cell>
        </row>
        <row r="20">
          <cell r="B20" t="str">
            <v>CS</v>
          </cell>
          <cell r="C20" t="str">
            <v>Prior Versions</v>
          </cell>
          <cell r="D20" t="str">
            <v>Clinical System</v>
          </cell>
          <cell r="E20" t="str">
            <v>CS</v>
          </cell>
          <cell r="F20">
            <v>291</v>
          </cell>
          <cell r="G20">
            <v>3105</v>
          </cell>
          <cell r="H20">
            <v>258.75</v>
          </cell>
          <cell r="J20">
            <v>17250</v>
          </cell>
        </row>
        <row r="21">
          <cell r="B21" t="str">
            <v>CL</v>
          </cell>
          <cell r="C21" t="str">
            <v>Prior Versions</v>
          </cell>
          <cell r="D21" t="str">
            <v>Clinical License</v>
          </cell>
          <cell r="E21" t="str">
            <v>CL</v>
          </cell>
          <cell r="F21">
            <v>292</v>
          </cell>
          <cell r="G21">
            <v>243</v>
          </cell>
          <cell r="H21">
            <v>20.25</v>
          </cell>
          <cell r="J21">
            <v>1350</v>
          </cell>
        </row>
        <row r="22">
          <cell r="B22" t="str">
            <v>LCL</v>
          </cell>
          <cell r="C22" t="str">
            <v>Prior Versions</v>
          </cell>
          <cell r="D22" t="str">
            <v>Limited Clinical License</v>
          </cell>
          <cell r="E22" t="str">
            <v>LCL</v>
          </cell>
          <cell r="F22">
            <v>302</v>
          </cell>
          <cell r="G22">
            <v>720</v>
          </cell>
          <cell r="H22">
            <v>60</v>
          </cell>
          <cell r="J22">
            <v>4000</v>
          </cell>
        </row>
        <row r="23">
          <cell r="B23" t="str">
            <v>HR</v>
          </cell>
          <cell r="C23" t="str">
            <v>Prior Versions</v>
          </cell>
          <cell r="D23" t="str">
            <v>Human Resources Module</v>
          </cell>
          <cell r="E23" t="str">
            <v>HR</v>
          </cell>
          <cell r="F23">
            <v>303</v>
          </cell>
          <cell r="G23">
            <v>180</v>
          </cell>
          <cell r="H23">
            <v>15</v>
          </cell>
          <cell r="J23">
            <v>1000</v>
          </cell>
        </row>
        <row r="24">
          <cell r="B24" t="str">
            <v>SS-4</v>
          </cell>
          <cell r="C24" t="str">
            <v>Prior Versions</v>
          </cell>
          <cell r="D24" t="str">
            <v>Scheduling System</v>
          </cell>
          <cell r="E24" t="str">
            <v>SS</v>
          </cell>
          <cell r="F24">
            <v>294</v>
          </cell>
          <cell r="G24">
            <v>900</v>
          </cell>
          <cell r="H24">
            <v>75</v>
          </cell>
          <cell r="J24">
            <v>5000</v>
          </cell>
        </row>
        <row r="25">
          <cell r="B25" t="str">
            <v>SL</v>
          </cell>
          <cell r="C25" t="str">
            <v>Prior Versions</v>
          </cell>
          <cell r="D25" t="str">
            <v>Scheduling License</v>
          </cell>
          <cell r="E25" t="str">
            <v>SL</v>
          </cell>
          <cell r="F25">
            <v>304</v>
          </cell>
          <cell r="G25">
            <v>243</v>
          </cell>
          <cell r="H25">
            <v>20.25</v>
          </cell>
          <cell r="J25">
            <v>1350</v>
          </cell>
        </row>
        <row r="26">
          <cell r="B26" t="str">
            <v>BS-4</v>
          </cell>
          <cell r="C26" t="str">
            <v>Prior Versions</v>
          </cell>
          <cell r="D26" t="str">
            <v>Billing System</v>
          </cell>
          <cell r="E26" t="str">
            <v>BS</v>
          </cell>
          <cell r="F26">
            <v>295</v>
          </cell>
          <cell r="G26">
            <v>1800</v>
          </cell>
          <cell r="H26">
            <v>150</v>
          </cell>
          <cell r="J26">
            <v>10000</v>
          </cell>
        </row>
        <row r="27">
          <cell r="B27" t="str">
            <v>BL</v>
          </cell>
          <cell r="C27" t="str">
            <v>Prior Versions</v>
          </cell>
          <cell r="D27" t="str">
            <v>Billing License</v>
          </cell>
          <cell r="E27" t="str">
            <v>BL</v>
          </cell>
          <cell r="F27">
            <v>305</v>
          </cell>
          <cell r="G27">
            <v>243</v>
          </cell>
          <cell r="H27">
            <v>20.25</v>
          </cell>
          <cell r="J27">
            <v>1350</v>
          </cell>
        </row>
        <row r="28">
          <cell r="J28">
            <v>0</v>
          </cell>
        </row>
        <row r="29">
          <cell r="B29" t="str">
            <v>837-MD/MA</v>
          </cell>
          <cell r="C29" t="str">
            <v>Electronic Filing</v>
          </cell>
          <cell r="D29" t="str">
            <v>Medicare/Medicaid 837</v>
          </cell>
          <cell r="E29" t="str">
            <v>837-MD/MA</v>
          </cell>
          <cell r="F29">
            <v>333</v>
          </cell>
          <cell r="G29">
            <v>0</v>
          </cell>
          <cell r="H29">
            <v>0</v>
          </cell>
          <cell r="J29">
            <v>0</v>
          </cell>
        </row>
        <row r="30">
          <cell r="B30" t="str">
            <v>837-10 Formats</v>
          </cell>
          <cell r="C30" t="str">
            <v>Electronic Filing</v>
          </cell>
          <cell r="D30" t="str">
            <v>Up to 10 Formats</v>
          </cell>
          <cell r="E30" t="str">
            <v>837-10 Formats</v>
          </cell>
          <cell r="F30">
            <v>334</v>
          </cell>
          <cell r="G30">
            <v>0</v>
          </cell>
          <cell r="H30">
            <v>0</v>
          </cell>
        </row>
        <row r="31">
          <cell r="B31" t="str">
            <v>837-MA</v>
          </cell>
          <cell r="C31" t="str">
            <v>Electronic Filing</v>
          </cell>
          <cell r="D31" t="str">
            <v>Medicaid 837</v>
          </cell>
          <cell r="E31" t="str">
            <v>837-MA</v>
          </cell>
          <cell r="F31">
            <v>335</v>
          </cell>
          <cell r="G31">
            <v>0</v>
          </cell>
          <cell r="H31">
            <v>0</v>
          </cell>
        </row>
        <row r="32">
          <cell r="B32" t="str">
            <v>837-ME</v>
          </cell>
          <cell r="C32" t="str">
            <v>Electronic Filing</v>
          </cell>
          <cell r="D32" t="str">
            <v>Medica 837</v>
          </cell>
          <cell r="E32" t="str">
            <v>837-ME</v>
          </cell>
          <cell r="F32">
            <v>336</v>
          </cell>
          <cell r="G32">
            <v>0</v>
          </cell>
          <cell r="H32">
            <v>0</v>
          </cell>
        </row>
        <row r="33">
          <cell r="B33" t="str">
            <v>837-MDPlus</v>
          </cell>
          <cell r="C33" t="str">
            <v>Electronic Filing</v>
          </cell>
          <cell r="D33" t="str">
            <v>Medicare Plus Blue</v>
          </cell>
          <cell r="E33" t="str">
            <v>837-MDPlus</v>
          </cell>
          <cell r="F33">
            <v>337</v>
          </cell>
          <cell r="G33">
            <v>0</v>
          </cell>
          <cell r="H33">
            <v>0</v>
          </cell>
        </row>
        <row r="34">
          <cell r="B34" t="str">
            <v>837-BCBS</v>
          </cell>
          <cell r="C34" t="str">
            <v>Electronic Filing</v>
          </cell>
          <cell r="D34" t="str">
            <v>Blue Cross</v>
          </cell>
          <cell r="E34" t="str">
            <v>837-BCBS</v>
          </cell>
          <cell r="F34">
            <v>338</v>
          </cell>
          <cell r="G34">
            <v>0</v>
          </cell>
          <cell r="H34">
            <v>0</v>
          </cell>
        </row>
        <row r="35">
          <cell r="B35" t="str">
            <v>837-Eclaims</v>
          </cell>
          <cell r="C35" t="str">
            <v>Electronic Filing</v>
          </cell>
          <cell r="D35" t="str">
            <v>E-Claims</v>
          </cell>
          <cell r="E35" t="str">
            <v>837-Eclaims</v>
          </cell>
          <cell r="F35">
            <v>339</v>
          </cell>
          <cell r="G35">
            <v>0</v>
          </cell>
          <cell r="H35">
            <v>0</v>
          </cell>
        </row>
        <row r="36">
          <cell r="B36" t="str">
            <v>837-HDM</v>
          </cell>
          <cell r="C36" t="str">
            <v>Electronic Filing</v>
          </cell>
          <cell r="D36" t="str">
            <v>HDM Clearinghouse</v>
          </cell>
          <cell r="E36" t="str">
            <v>837-HDM</v>
          </cell>
          <cell r="F36">
            <v>340</v>
          </cell>
          <cell r="G36">
            <v>0</v>
          </cell>
          <cell r="H36">
            <v>0</v>
          </cell>
        </row>
        <row r="37">
          <cell r="B37" t="str">
            <v>837-NEHEN</v>
          </cell>
          <cell r="C37" t="str">
            <v>Electronic Filing</v>
          </cell>
          <cell r="D37" t="str">
            <v>NEHEN net Clearinghouse</v>
          </cell>
          <cell r="E37" t="str">
            <v>837-NEHEN</v>
          </cell>
          <cell r="F37">
            <v>341</v>
          </cell>
          <cell r="G37">
            <v>0</v>
          </cell>
          <cell r="H37">
            <v>0</v>
          </cell>
        </row>
        <row r="38">
          <cell r="B38" t="str">
            <v>837-HP</v>
          </cell>
          <cell r="C38" t="str">
            <v>Electronic Filing</v>
          </cell>
          <cell r="D38" t="str">
            <v>Health Partners</v>
          </cell>
          <cell r="E38" t="str">
            <v>837-HP</v>
          </cell>
          <cell r="F38">
            <v>342</v>
          </cell>
          <cell r="G38">
            <v>0</v>
          </cell>
          <cell r="H38">
            <v>0</v>
          </cell>
        </row>
        <row r="39">
          <cell r="B39" t="str">
            <v>837-PS</v>
          </cell>
          <cell r="C39" t="str">
            <v>Electronic Filing</v>
          </cell>
          <cell r="D39" t="str">
            <v>Per Se'</v>
          </cell>
          <cell r="E39" t="str">
            <v>837-PS</v>
          </cell>
          <cell r="F39">
            <v>343</v>
          </cell>
          <cell r="G39">
            <v>0</v>
          </cell>
          <cell r="H39">
            <v>0</v>
          </cell>
        </row>
        <row r="40">
          <cell r="B40" t="str">
            <v>837-Generic</v>
          </cell>
          <cell r="C40" t="str">
            <v>Electronic Filing</v>
          </cell>
          <cell r="D40" t="str">
            <v>Generic</v>
          </cell>
          <cell r="E40" t="str">
            <v>837-Generic</v>
          </cell>
          <cell r="F40">
            <v>344</v>
          </cell>
          <cell r="G40">
            <v>0</v>
          </cell>
          <cell r="H40">
            <v>0</v>
          </cell>
        </row>
        <row r="41">
          <cell r="B41" t="str">
            <v>837-10 Formats</v>
          </cell>
          <cell r="C41" t="str">
            <v>Electronic Filing</v>
          </cell>
          <cell r="D41" t="str">
            <v>Standard 837 to 10 Formats</v>
          </cell>
          <cell r="E41" t="str">
            <v>837-10 Formats</v>
          </cell>
          <cell r="F41">
            <v>334</v>
          </cell>
          <cell r="G41">
            <v>0</v>
          </cell>
          <cell r="H41">
            <v>0</v>
          </cell>
        </row>
        <row r="42">
          <cell r="B42" t="str">
            <v>837-Medifax</v>
          </cell>
          <cell r="C42" t="str">
            <v>Electronic Filing</v>
          </cell>
          <cell r="D42" t="str">
            <v>Medifax</v>
          </cell>
          <cell r="E42" t="str">
            <v>837-Medifax</v>
          </cell>
          <cell r="F42">
            <v>345</v>
          </cell>
          <cell r="G42">
            <v>0</v>
          </cell>
          <cell r="H42">
            <v>0</v>
          </cell>
        </row>
        <row r="43">
          <cell r="B43" t="str">
            <v>837-CC</v>
          </cell>
          <cell r="C43" t="str">
            <v>Electronic Filing</v>
          </cell>
          <cell r="D43" t="str">
            <v>Clear Connect</v>
          </cell>
          <cell r="E43" t="str">
            <v>837-CC</v>
          </cell>
          <cell r="F43">
            <v>346</v>
          </cell>
          <cell r="G43">
            <v>0</v>
          </cell>
          <cell r="H43">
            <v>0</v>
          </cell>
        </row>
        <row r="44">
          <cell r="B44" t="str">
            <v>837-AV</v>
          </cell>
          <cell r="C44" t="str">
            <v>Electronic Filing</v>
          </cell>
          <cell r="D44" t="str">
            <v>Availity Clearinghouse</v>
          </cell>
          <cell r="E44" t="str">
            <v>837-AV</v>
          </cell>
          <cell r="F44">
            <v>347</v>
          </cell>
          <cell r="G44">
            <v>0</v>
          </cell>
          <cell r="H44">
            <v>0</v>
          </cell>
        </row>
        <row r="45">
          <cell r="B45" t="str">
            <v>837-ASK</v>
          </cell>
          <cell r="C45" t="str">
            <v>Electronic Filing</v>
          </cell>
          <cell r="D45" t="str">
            <v>ASK</v>
          </cell>
          <cell r="E45" t="str">
            <v>837-ASK</v>
          </cell>
          <cell r="F45">
            <v>348</v>
          </cell>
          <cell r="G45">
            <v>0</v>
          </cell>
          <cell r="H45">
            <v>0</v>
          </cell>
        </row>
        <row r="46">
          <cell r="B46" t="str">
            <v>837-HDMP</v>
          </cell>
          <cell r="C46" t="str">
            <v>Electronic Filing</v>
          </cell>
          <cell r="D46" t="str">
            <v>HDM Professional</v>
          </cell>
          <cell r="E46" t="str">
            <v>837-HDMP</v>
          </cell>
          <cell r="F46">
            <v>349</v>
          </cell>
          <cell r="G46">
            <v>90</v>
          </cell>
          <cell r="H46">
            <v>7.5</v>
          </cell>
        </row>
        <row r="47">
          <cell r="B47" t="str">
            <v>837-HDMPI</v>
          </cell>
          <cell r="C47" t="str">
            <v>Electronic Filing</v>
          </cell>
          <cell r="D47" t="str">
            <v>HMD Institutional</v>
          </cell>
          <cell r="E47" t="str">
            <v>837-HDMPI</v>
          </cell>
          <cell r="F47">
            <v>350</v>
          </cell>
          <cell r="G47">
            <v>90</v>
          </cell>
          <cell r="H47">
            <v>7.5</v>
          </cell>
        </row>
        <row r="48">
          <cell r="B48" t="str">
            <v>837-PRO</v>
          </cell>
          <cell r="C48" t="str">
            <v>Electronic Filing</v>
          </cell>
          <cell r="D48" t="str">
            <v>Professional</v>
          </cell>
          <cell r="E48" t="str">
            <v>837-PRO</v>
          </cell>
          <cell r="F48">
            <v>351</v>
          </cell>
          <cell r="G48">
            <v>0</v>
          </cell>
          <cell r="H48">
            <v>0</v>
          </cell>
        </row>
        <row r="49">
          <cell r="B49" t="str">
            <v>837-TC</v>
          </cell>
          <cell r="C49" t="str">
            <v>Electronic Filing</v>
          </cell>
          <cell r="D49" t="str">
            <v>Tri-Care</v>
          </cell>
          <cell r="E49" t="str">
            <v>837-TC</v>
          </cell>
          <cell r="F49">
            <v>352</v>
          </cell>
          <cell r="G49">
            <v>0</v>
          </cell>
          <cell r="H49">
            <v>0</v>
          </cell>
        </row>
        <row r="50">
          <cell r="B50" t="str">
            <v>837-MW</v>
          </cell>
          <cell r="C50" t="str">
            <v>Electronic Filing</v>
          </cell>
          <cell r="D50" t="str">
            <v>MedWaiver</v>
          </cell>
          <cell r="E50" t="str">
            <v>837-MW</v>
          </cell>
          <cell r="F50">
            <v>353</v>
          </cell>
          <cell r="G50">
            <v>0</v>
          </cell>
          <cell r="H50">
            <v>0</v>
          </cell>
        </row>
        <row r="51">
          <cell r="B51" t="str">
            <v>837-AGI</v>
          </cell>
          <cell r="C51" t="str">
            <v>Electronic Filing</v>
          </cell>
          <cell r="D51" t="str">
            <v>AGI Clearinghouse</v>
          </cell>
          <cell r="E51" t="str">
            <v>837-AGI</v>
          </cell>
          <cell r="F51">
            <v>354</v>
          </cell>
          <cell r="G51">
            <v>0</v>
          </cell>
          <cell r="H51">
            <v>0</v>
          </cell>
        </row>
        <row r="52">
          <cell r="B52" t="str">
            <v>837-IGI</v>
          </cell>
          <cell r="C52" t="str">
            <v>Electronic Filing</v>
          </cell>
          <cell r="D52" t="str">
            <v>IGI Clearinghouse</v>
          </cell>
          <cell r="E52" t="str">
            <v>837-IGI</v>
          </cell>
          <cell r="F52">
            <v>355</v>
          </cell>
          <cell r="G52">
            <v>0</v>
          </cell>
          <cell r="H52">
            <v>0</v>
          </cell>
        </row>
        <row r="53">
          <cell r="B53" t="str">
            <v>837-PT</v>
          </cell>
          <cell r="C53" t="str">
            <v>Electronic Filing</v>
          </cell>
          <cell r="D53" t="str">
            <v xml:space="preserve">Post-n-Track </v>
          </cell>
          <cell r="E53" t="str">
            <v>837-PT</v>
          </cell>
          <cell r="F53">
            <v>356</v>
          </cell>
          <cell r="G53">
            <v>0</v>
          </cell>
          <cell r="H53">
            <v>0</v>
          </cell>
        </row>
        <row r="54">
          <cell r="B54" t="str">
            <v>837-INT</v>
          </cell>
          <cell r="C54" t="str">
            <v>Electronic Filing</v>
          </cell>
          <cell r="D54" t="str">
            <v>Institutional</v>
          </cell>
          <cell r="E54" t="str">
            <v>837-INT</v>
          </cell>
          <cell r="F54">
            <v>357</v>
          </cell>
          <cell r="G54">
            <v>0</v>
          </cell>
          <cell r="H54">
            <v>0</v>
          </cell>
        </row>
        <row r="55">
          <cell r="B55" t="str">
            <v>EFMD-I</v>
          </cell>
          <cell r="C55" t="str">
            <v>Electronic Filing</v>
          </cell>
          <cell r="D55" t="str">
            <v>Medicare Institutional</v>
          </cell>
          <cell r="E55" t="str">
            <v>EFMD-I</v>
          </cell>
          <cell r="F55">
            <v>358</v>
          </cell>
          <cell r="G55">
            <v>90</v>
          </cell>
          <cell r="H55">
            <v>7.5</v>
          </cell>
        </row>
        <row r="56">
          <cell r="B56" t="str">
            <v>EFMA-P</v>
          </cell>
          <cell r="C56" t="str">
            <v>Electronic Filing</v>
          </cell>
          <cell r="D56" t="str">
            <v xml:space="preserve">Medicaid Professional </v>
          </cell>
          <cell r="E56" t="str">
            <v>EFMA-P</v>
          </cell>
          <cell r="F56">
            <v>359</v>
          </cell>
          <cell r="G56">
            <v>90</v>
          </cell>
          <cell r="H56">
            <v>7.5</v>
          </cell>
        </row>
        <row r="57">
          <cell r="B57" t="str">
            <v>EFMD</v>
          </cell>
          <cell r="C57" t="str">
            <v>Electronic Filing</v>
          </cell>
          <cell r="D57" t="str">
            <v>Medicare</v>
          </cell>
          <cell r="E57" t="str">
            <v>EFMD</v>
          </cell>
          <cell r="F57">
            <v>360</v>
          </cell>
          <cell r="G57">
            <v>90</v>
          </cell>
          <cell r="H57">
            <v>7.5</v>
          </cell>
        </row>
        <row r="58">
          <cell r="B58" t="str">
            <v>EFMA</v>
          </cell>
          <cell r="C58" t="str">
            <v>Electronic Filing</v>
          </cell>
          <cell r="D58" t="str">
            <v xml:space="preserve">Medicaid   </v>
          </cell>
          <cell r="E58" t="str">
            <v>EFMA</v>
          </cell>
          <cell r="F58">
            <v>361</v>
          </cell>
          <cell r="G58">
            <v>90</v>
          </cell>
          <cell r="H58">
            <v>7.5</v>
          </cell>
        </row>
        <row r="60">
          <cell r="B60" t="str">
            <v>INT-ADP</v>
          </cell>
          <cell r="C60" t="str">
            <v>Interfaces</v>
          </cell>
          <cell r="D60" t="str">
            <v>ADP Payroll</v>
          </cell>
          <cell r="E60" t="str">
            <v>INT-ADP</v>
          </cell>
          <cell r="F60">
            <v>306</v>
          </cell>
          <cell r="G60">
            <v>450</v>
          </cell>
          <cell r="H60">
            <v>37.5</v>
          </cell>
        </row>
        <row r="61">
          <cell r="B61" t="str">
            <v>INT-CPR+</v>
          </cell>
          <cell r="C61" t="str">
            <v>Interfaces</v>
          </cell>
          <cell r="D61" t="str">
            <v>CPR+</v>
          </cell>
          <cell r="E61" t="str">
            <v>INT-CPR+</v>
          </cell>
          <cell r="F61">
            <v>307</v>
          </cell>
          <cell r="G61">
            <v>450</v>
          </cell>
          <cell r="H61">
            <v>37.5</v>
          </cell>
        </row>
        <row r="62">
          <cell r="B62" t="str">
            <v>INT-Cwatch</v>
          </cell>
          <cell r="C62" t="str">
            <v>Interfaces</v>
          </cell>
          <cell r="D62" t="str">
            <v>CareWatch</v>
          </cell>
          <cell r="E62" t="str">
            <v>INT-CWatch</v>
          </cell>
          <cell r="F62">
            <v>308</v>
          </cell>
          <cell r="G62">
            <v>450</v>
          </cell>
          <cell r="H62">
            <v>37.5</v>
          </cell>
        </row>
        <row r="63">
          <cell r="B63" t="str">
            <v>INT-HSIS</v>
          </cell>
          <cell r="C63" t="str">
            <v>Interfaces</v>
          </cell>
          <cell r="D63" t="str">
            <v>HSIS</v>
          </cell>
          <cell r="E63" t="str">
            <v>INT-HSIS</v>
          </cell>
          <cell r="F63">
            <v>309</v>
          </cell>
          <cell r="G63">
            <v>450</v>
          </cell>
          <cell r="H63">
            <v>37.5</v>
          </cell>
        </row>
        <row r="64">
          <cell r="B64" t="str">
            <v>INT-GP</v>
          </cell>
          <cell r="C64" t="str">
            <v>Interfaces</v>
          </cell>
          <cell r="D64" t="str">
            <v>Great Plains</v>
          </cell>
          <cell r="E64" t="str">
            <v>INT-GP</v>
          </cell>
          <cell r="F64">
            <v>310</v>
          </cell>
          <cell r="G64">
            <v>450</v>
          </cell>
          <cell r="H64">
            <v>37.5</v>
          </cell>
        </row>
        <row r="65">
          <cell r="B65" t="str">
            <v>INT-HM</v>
          </cell>
          <cell r="C65" t="str">
            <v>Interfaces</v>
          </cell>
          <cell r="D65" t="str">
            <v>HomMed</v>
          </cell>
          <cell r="E65" t="str">
            <v>INT-HM</v>
          </cell>
          <cell r="F65">
            <v>311</v>
          </cell>
          <cell r="G65">
            <v>450</v>
          </cell>
          <cell r="H65">
            <v>37.5</v>
          </cell>
        </row>
        <row r="66">
          <cell r="B66" t="str">
            <v>INT-MAS90</v>
          </cell>
          <cell r="C66" t="str">
            <v>Interfaces</v>
          </cell>
          <cell r="D66" t="str">
            <v>MAS90</v>
          </cell>
          <cell r="E66" t="str">
            <v>INT-MAS90</v>
          </cell>
          <cell r="F66">
            <v>312</v>
          </cell>
          <cell r="G66">
            <v>450</v>
          </cell>
          <cell r="H66">
            <v>37.5</v>
          </cell>
        </row>
        <row r="67">
          <cell r="B67" t="str">
            <v>INT-SOL</v>
          </cell>
          <cell r="C67" t="str">
            <v>Interfaces</v>
          </cell>
          <cell r="D67" t="str">
            <v>Solomon</v>
          </cell>
          <cell r="E67" t="str">
            <v>INT-SOL</v>
          </cell>
          <cell r="F67">
            <v>362</v>
          </cell>
          <cell r="G67">
            <v>0</v>
          </cell>
          <cell r="H67">
            <v>0</v>
          </cell>
        </row>
        <row r="68">
          <cell r="B68" t="str">
            <v>INT-ADI</v>
          </cell>
          <cell r="C68" t="str">
            <v>Interfaces</v>
          </cell>
          <cell r="D68" t="str">
            <v xml:space="preserve">ADI - Time &amp; Attendance Payroll </v>
          </cell>
          <cell r="E68" t="str">
            <v>INT-ADI</v>
          </cell>
          <cell r="F68">
            <v>313</v>
          </cell>
          <cell r="G68">
            <v>450</v>
          </cell>
          <cell r="H68">
            <v>37.5</v>
          </cell>
        </row>
        <row r="69">
          <cell r="B69" t="str">
            <v>INT-WHIZ</v>
          </cell>
          <cell r="C69" t="str">
            <v>Interfaces</v>
          </cell>
          <cell r="D69" t="str">
            <v>Whiz Interface</v>
          </cell>
          <cell r="E69" t="str">
            <v>INT-WHIZ</v>
          </cell>
          <cell r="F69">
            <v>314</v>
          </cell>
          <cell r="G69">
            <v>450</v>
          </cell>
          <cell r="H69">
            <v>37.5</v>
          </cell>
        </row>
        <row r="70">
          <cell r="B70" t="str">
            <v>INT-ATI</v>
          </cell>
          <cell r="C70" t="str">
            <v>Interfaces</v>
          </cell>
          <cell r="D70" t="str">
            <v>ATI Tele Health</v>
          </cell>
          <cell r="E70" t="str">
            <v>INT-ATI</v>
          </cell>
          <cell r="F70">
            <v>315</v>
          </cell>
          <cell r="G70">
            <v>450</v>
          </cell>
          <cell r="H70">
            <v>37.5</v>
          </cell>
        </row>
        <row r="71">
          <cell r="B71" t="str">
            <v>INT-SKY</v>
          </cell>
          <cell r="C71" t="str">
            <v>Interfaces</v>
          </cell>
          <cell r="D71" t="str">
            <v>Big Sky</v>
          </cell>
          <cell r="E71" t="str">
            <v>INT-SKY</v>
          </cell>
          <cell r="F71">
            <v>316</v>
          </cell>
          <cell r="G71">
            <v>450</v>
          </cell>
          <cell r="H71">
            <v>37.5</v>
          </cell>
        </row>
        <row r="72">
          <cell r="B72" t="str">
            <v>INT-Ceridian</v>
          </cell>
          <cell r="C72" t="str">
            <v>Interfaces</v>
          </cell>
          <cell r="D72" t="str">
            <v>Ceridian Billing Interface</v>
          </cell>
          <cell r="E72" t="str">
            <v>INT-Ceridian</v>
          </cell>
          <cell r="F72">
            <v>317</v>
          </cell>
          <cell r="G72">
            <v>450</v>
          </cell>
          <cell r="H72">
            <v>37.5</v>
          </cell>
        </row>
        <row r="73">
          <cell r="B73" t="str">
            <v>INT-GL</v>
          </cell>
          <cell r="C73" t="str">
            <v>Interfaces</v>
          </cell>
          <cell r="D73" t="str">
            <v>General Ledger or Payroll</v>
          </cell>
          <cell r="E73" t="str">
            <v>INT-GL</v>
          </cell>
          <cell r="F73">
            <v>318</v>
          </cell>
          <cell r="G73">
            <v>450</v>
          </cell>
          <cell r="H73">
            <v>37.5</v>
          </cell>
        </row>
        <row r="74">
          <cell r="B74" t="str">
            <v>INT-SAN</v>
          </cell>
          <cell r="C74" t="str">
            <v>Interfaces</v>
          </cell>
          <cell r="D74" t="str">
            <v>Santrax Interface</v>
          </cell>
          <cell r="E74" t="str">
            <v>INT-SAN</v>
          </cell>
          <cell r="F74">
            <v>319</v>
          </cell>
          <cell r="G74">
            <v>900</v>
          </cell>
          <cell r="H74">
            <v>75</v>
          </cell>
        </row>
        <row r="75">
          <cell r="B75" t="str">
            <v>INT-PALS/CD</v>
          </cell>
          <cell r="C75" t="str">
            <v>Interfaces</v>
          </cell>
          <cell r="D75" t="str">
            <v>Pals Client Demographics Import</v>
          </cell>
          <cell r="E75" t="str">
            <v>INT-PALS/CD</v>
          </cell>
          <cell r="F75">
            <v>320</v>
          </cell>
          <cell r="G75">
            <v>1080</v>
          </cell>
          <cell r="H75">
            <v>90</v>
          </cell>
        </row>
        <row r="76">
          <cell r="B76" t="str">
            <v>INT-PALS/US</v>
          </cell>
          <cell r="C76" t="str">
            <v>Interfaces</v>
          </cell>
          <cell r="D76" t="str">
            <v>Pals Unbilled Services Import</v>
          </cell>
          <cell r="E76" t="str">
            <v>INT-PALS/US</v>
          </cell>
          <cell r="F76">
            <v>321</v>
          </cell>
          <cell r="G76">
            <v>540</v>
          </cell>
          <cell r="H76">
            <v>45</v>
          </cell>
        </row>
        <row r="77">
          <cell r="B77" t="str">
            <v>INC</v>
          </cell>
          <cell r="C77" t="str">
            <v>Interfaces</v>
          </cell>
          <cell r="D77" t="str">
            <v>Custom Interface</v>
          </cell>
          <cell r="E77" t="str">
            <v>INC</v>
          </cell>
          <cell r="F77">
            <v>322</v>
          </cell>
          <cell r="G77">
            <v>450</v>
          </cell>
          <cell r="H77">
            <v>37.5</v>
          </cell>
        </row>
        <row r="79">
          <cell r="B79" t="str">
            <v>CAHPS-FZ</v>
          </cell>
          <cell r="C79" t="str">
            <v>CAHPS</v>
          </cell>
          <cell r="D79" t="str">
            <v>Fazzi</v>
          </cell>
          <cell r="E79" t="str">
            <v>CAHPS-FZ</v>
          </cell>
          <cell r="F79">
            <v>323</v>
          </cell>
          <cell r="G79">
            <v>180</v>
          </cell>
          <cell r="H79">
            <v>15</v>
          </cell>
        </row>
        <row r="80">
          <cell r="B80" t="str">
            <v>CAHPS-PG</v>
          </cell>
          <cell r="C80" t="str">
            <v>FILES</v>
          </cell>
          <cell r="D80" t="str">
            <v>Press Ganey</v>
          </cell>
          <cell r="E80" t="str">
            <v>CAHPS-PG</v>
          </cell>
          <cell r="F80">
            <v>324</v>
          </cell>
          <cell r="G80">
            <v>180</v>
          </cell>
          <cell r="H80">
            <v>15</v>
          </cell>
        </row>
        <row r="81">
          <cell r="B81" t="str">
            <v>CAHPS-SHP</v>
          </cell>
          <cell r="C81" t="str">
            <v>FILES</v>
          </cell>
          <cell r="D81" t="str">
            <v>SHP</v>
          </cell>
          <cell r="E81" t="str">
            <v>CAHPS-SHP</v>
          </cell>
          <cell r="F81">
            <v>325</v>
          </cell>
          <cell r="G81">
            <v>180</v>
          </cell>
          <cell r="H81">
            <v>15</v>
          </cell>
        </row>
        <row r="82">
          <cell r="B82" t="str">
            <v>CAHPS-OCS</v>
          </cell>
          <cell r="C82" t="str">
            <v>FILES</v>
          </cell>
          <cell r="D82" t="str">
            <v>OCS</v>
          </cell>
          <cell r="E82" t="str">
            <v>CAHPS-OCS</v>
          </cell>
          <cell r="F82">
            <v>326</v>
          </cell>
          <cell r="G82">
            <v>180</v>
          </cell>
          <cell r="H82">
            <v>15</v>
          </cell>
        </row>
        <row r="83">
          <cell r="B83" t="str">
            <v>CAHPS-DE</v>
          </cell>
          <cell r="C83" t="str">
            <v>FILES</v>
          </cell>
          <cell r="D83" t="str">
            <v>Deyta</v>
          </cell>
          <cell r="E83" t="str">
            <v>CAHPS-DE</v>
          </cell>
          <cell r="F83">
            <v>327</v>
          </cell>
          <cell r="G83">
            <v>180</v>
          </cell>
          <cell r="H83">
            <v>15</v>
          </cell>
        </row>
        <row r="84">
          <cell r="B84" t="str">
            <v>CAHPS-OTH</v>
          </cell>
          <cell r="C84" t="str">
            <v>FILES</v>
          </cell>
          <cell r="D84" t="str">
            <v>Other Survey Vendors</v>
          </cell>
          <cell r="E84" t="str">
            <v>CAHPS-OTH</v>
          </cell>
          <cell r="F84">
            <v>328</v>
          </cell>
          <cell r="G84">
            <v>180</v>
          </cell>
          <cell r="H84">
            <v>15</v>
          </cell>
        </row>
        <row r="86">
          <cell r="B86" t="str">
            <v>PDA</v>
          </cell>
          <cell r="C86" t="str">
            <v>PDA</v>
          </cell>
          <cell r="D86" t="str">
            <v>PDA Software</v>
          </cell>
          <cell r="E86" t="str">
            <v>PDA</v>
          </cell>
          <cell r="F86">
            <v>329</v>
          </cell>
          <cell r="G86">
            <v>450</v>
          </cell>
          <cell r="H86">
            <v>37.5</v>
          </cell>
        </row>
        <row r="87">
          <cell r="B87" t="str">
            <v>PDAL</v>
          </cell>
          <cell r="C87" t="str">
            <v>PDA</v>
          </cell>
          <cell r="D87" t="str">
            <v>PDA License</v>
          </cell>
          <cell r="E87" t="str">
            <v>PDAL</v>
          </cell>
          <cell r="F87">
            <v>330</v>
          </cell>
          <cell r="G87">
            <v>54</v>
          </cell>
          <cell r="H87">
            <v>4.5</v>
          </cell>
        </row>
        <row r="89">
          <cell r="B89" t="str">
            <v>HHG-P</v>
          </cell>
          <cell r="C89" t="str">
            <v>HHG</v>
          </cell>
          <cell r="D89" t="str">
            <v>Home Health Gold - Professional</v>
          </cell>
          <cell r="E89" t="str">
            <v>HHG-P</v>
          </cell>
          <cell r="F89">
            <v>288</v>
          </cell>
          <cell r="G89">
            <v>0</v>
          </cell>
          <cell r="H89">
            <v>0</v>
          </cell>
        </row>
        <row r="90">
          <cell r="B90" t="str">
            <v>HHG-B</v>
          </cell>
          <cell r="C90" t="str">
            <v>HHG</v>
          </cell>
          <cell r="D90" t="str">
            <v>Home Health Gold - Buddy</v>
          </cell>
          <cell r="E90" t="str">
            <v>HHG-B</v>
          </cell>
          <cell r="F90">
            <v>331</v>
          </cell>
          <cell r="G90">
            <v>450</v>
          </cell>
          <cell r="H90">
            <v>37.5</v>
          </cell>
        </row>
        <row r="92">
          <cell r="B92" t="str">
            <v>Support</v>
          </cell>
          <cell r="D92" t="str">
            <v>Support Fees</v>
          </cell>
          <cell r="E92" t="str">
            <v>Support Fees</v>
          </cell>
          <cell r="F92">
            <v>364</v>
          </cell>
        </row>
        <row r="93">
          <cell r="B93" t="str">
            <v>Subscription</v>
          </cell>
          <cell r="D93" t="str">
            <v>Subscription Fees</v>
          </cell>
          <cell r="E93" t="str">
            <v>Subscription Fees</v>
          </cell>
          <cell r="F93">
            <v>363</v>
          </cell>
        </row>
        <row r="96">
          <cell r="D96" t="str">
            <v>Maintenance based upon 18% of unit price</v>
          </cell>
          <cell r="G96" t="str">
            <v xml:space="preserve"> </v>
          </cell>
          <cell r="H96" t="str">
            <v>Updated 02/01/11</v>
          </cell>
        </row>
        <row r="97">
          <cell r="G97" t="str">
            <v xml:space="preserve"> </v>
          </cell>
        </row>
        <row r="98">
          <cell r="B98">
            <v>485</v>
          </cell>
          <cell r="F98">
            <v>485</v>
          </cell>
        </row>
        <row r="99">
          <cell r="B99">
            <v>837</v>
          </cell>
          <cell r="F99">
            <v>837</v>
          </cell>
        </row>
        <row r="101">
          <cell r="B101" t="str">
            <v>837 MA/MD</v>
          </cell>
          <cell r="D101" t="str">
            <v>837 Others</v>
          </cell>
          <cell r="F101" t="str">
            <v>837 MA/MD</v>
          </cell>
        </row>
        <row r="102">
          <cell r="B102" t="str">
            <v>837 MD/MA</v>
          </cell>
          <cell r="D102" t="str">
            <v>837 Others</v>
          </cell>
          <cell r="F102" t="str">
            <v>837 MD/MA</v>
          </cell>
        </row>
        <row r="103">
          <cell r="B103" t="str">
            <v>837 Standard</v>
          </cell>
          <cell r="D103" t="str">
            <v>837 Others</v>
          </cell>
          <cell r="F103" t="str">
            <v>837 Standard</v>
          </cell>
        </row>
        <row r="104">
          <cell r="B104" t="str">
            <v>837/10 Formats</v>
          </cell>
          <cell r="D104" t="str">
            <v>837 Others</v>
          </cell>
          <cell r="F104" t="str">
            <v>837/10 Formats</v>
          </cell>
        </row>
        <row r="105">
          <cell r="B105" t="str">
            <v>837-AV 10</v>
          </cell>
          <cell r="D105" t="str">
            <v>837 Others</v>
          </cell>
          <cell r="F105" t="str">
            <v>837-AV 10</v>
          </cell>
        </row>
        <row r="106">
          <cell r="B106" t="str">
            <v>837-BC/BS</v>
          </cell>
          <cell r="D106" t="str">
            <v>837 Others</v>
          </cell>
          <cell r="F106" t="str">
            <v>837-BC/BS</v>
          </cell>
        </row>
        <row r="107">
          <cell r="B107" t="str">
            <v>837-IGI-10 Formats</v>
          </cell>
          <cell r="D107" t="str">
            <v>837 Others</v>
          </cell>
          <cell r="F107" t="str">
            <v>837-IGI-10 Formats</v>
          </cell>
        </row>
        <row r="108">
          <cell r="B108" t="str">
            <v>837-MA/MD</v>
          </cell>
          <cell r="D108" t="str">
            <v>837 Others</v>
          </cell>
          <cell r="F108" t="str">
            <v>837-MA/MD</v>
          </cell>
        </row>
        <row r="109">
          <cell r="B109" t="str">
            <v>837-MD</v>
          </cell>
          <cell r="D109" t="str">
            <v>837 Others</v>
          </cell>
          <cell r="F109" t="str">
            <v>837-MD</v>
          </cell>
        </row>
        <row r="110">
          <cell r="B110" t="str">
            <v>837-MD-MA</v>
          </cell>
          <cell r="D110" t="str">
            <v>837 Others</v>
          </cell>
          <cell r="F110" t="str">
            <v>837-MD-MA</v>
          </cell>
        </row>
        <row r="111">
          <cell r="B111" t="str">
            <v>837-NW 10</v>
          </cell>
          <cell r="D111" t="str">
            <v>837 Others</v>
          </cell>
          <cell r="F111" t="str">
            <v>837-NW 10</v>
          </cell>
        </row>
        <row r="112">
          <cell r="B112" t="str">
            <v>837-up to 10 formats</v>
          </cell>
          <cell r="D112" t="str">
            <v>837 Others</v>
          </cell>
          <cell r="F112" t="str">
            <v>837-up to 10 formats</v>
          </cell>
        </row>
        <row r="113">
          <cell r="B113" t="str">
            <v>837-Wellmark</v>
          </cell>
          <cell r="D113" t="str">
            <v>837 Others</v>
          </cell>
          <cell r="F113" t="str">
            <v>837-Wellmark</v>
          </cell>
        </row>
        <row r="114">
          <cell r="B114" t="str">
            <v>B(2)</v>
          </cell>
          <cell r="D114" t="str">
            <v>B Others</v>
          </cell>
          <cell r="F114" t="str">
            <v>B(2)</v>
          </cell>
        </row>
        <row r="115">
          <cell r="B115" t="str">
            <v>B1</v>
          </cell>
          <cell r="D115" t="str">
            <v>B Others</v>
          </cell>
          <cell r="F115" t="str">
            <v>B1</v>
          </cell>
        </row>
        <row r="116">
          <cell r="B116" t="str">
            <v>B10</v>
          </cell>
          <cell r="D116" t="str">
            <v>B Others</v>
          </cell>
          <cell r="F116" t="str">
            <v>B10</v>
          </cell>
        </row>
        <row r="117">
          <cell r="B117" t="str">
            <v>B2</v>
          </cell>
          <cell r="D117" t="str">
            <v>B Others</v>
          </cell>
          <cell r="F117" t="str">
            <v>B2</v>
          </cell>
        </row>
        <row r="118">
          <cell r="B118" t="str">
            <v>B3</v>
          </cell>
          <cell r="D118" t="str">
            <v>B Others</v>
          </cell>
          <cell r="F118" t="str">
            <v>B3</v>
          </cell>
        </row>
        <row r="119">
          <cell r="B119" t="str">
            <v>B4(1)</v>
          </cell>
          <cell r="D119" t="str">
            <v>B Others</v>
          </cell>
          <cell r="F119" t="str">
            <v>B4(1)</v>
          </cell>
        </row>
        <row r="120">
          <cell r="B120" t="str">
            <v>B4(3)</v>
          </cell>
          <cell r="D120" t="str">
            <v>B Others</v>
          </cell>
          <cell r="F120" t="str">
            <v>B4(3)</v>
          </cell>
        </row>
        <row r="121">
          <cell r="B121" t="str">
            <v>B5</v>
          </cell>
          <cell r="D121" t="str">
            <v>B Others</v>
          </cell>
          <cell r="F121" t="str">
            <v>B5</v>
          </cell>
        </row>
        <row r="122">
          <cell r="B122" t="str">
            <v>B5(1)</v>
          </cell>
          <cell r="D122" t="str">
            <v>B Others</v>
          </cell>
          <cell r="F122" t="str">
            <v>B5(1)</v>
          </cell>
        </row>
        <row r="123">
          <cell r="B123" t="str">
            <v>B5(2)</v>
          </cell>
          <cell r="D123" t="str">
            <v>B Others</v>
          </cell>
          <cell r="F123" t="str">
            <v>B5(2)</v>
          </cell>
        </row>
        <row r="124">
          <cell r="B124" t="str">
            <v>B5(3)</v>
          </cell>
          <cell r="D124" t="str">
            <v>B Others</v>
          </cell>
          <cell r="F124" t="str">
            <v>B5(3)</v>
          </cell>
        </row>
        <row r="125">
          <cell r="B125" t="str">
            <v>B5(4)</v>
          </cell>
          <cell r="D125" t="str">
            <v>B Others</v>
          </cell>
          <cell r="F125" t="str">
            <v>B5(4)</v>
          </cell>
        </row>
        <row r="126">
          <cell r="B126" t="str">
            <v>B7</v>
          </cell>
          <cell r="D126" t="str">
            <v>B Others</v>
          </cell>
          <cell r="F126" t="str">
            <v>B7</v>
          </cell>
        </row>
        <row r="127">
          <cell r="B127" t="str">
            <v>CAHPS</v>
          </cell>
          <cell r="D127" t="str">
            <v>CAHPS others</v>
          </cell>
          <cell r="F127" t="str">
            <v>CAHPS</v>
          </cell>
        </row>
        <row r="128">
          <cell r="B128" t="str">
            <v>CAHPS - ??</v>
          </cell>
          <cell r="D128" t="str">
            <v>CAHPS others</v>
          </cell>
          <cell r="F128" t="str">
            <v>CAHPS - ??</v>
          </cell>
        </row>
        <row r="129">
          <cell r="B129" t="str">
            <v>CAHPS/FZ</v>
          </cell>
          <cell r="D129" t="str">
            <v>CAHPS others</v>
          </cell>
          <cell r="F129" t="str">
            <v>CAHPS/FZ</v>
          </cell>
        </row>
        <row r="130">
          <cell r="B130" t="str">
            <v>CAHPS/FZ-AR</v>
          </cell>
          <cell r="D130" t="str">
            <v>CAHPS others</v>
          </cell>
          <cell r="F130" t="str">
            <v>CAHPS/FZ-AR</v>
          </cell>
        </row>
        <row r="131">
          <cell r="B131" t="str">
            <v>CAHPS/FZ-Arbor</v>
          </cell>
          <cell r="D131" t="str">
            <v>CAHPS others</v>
          </cell>
          <cell r="F131" t="str">
            <v>CAHPS/FZ-Arbor</v>
          </cell>
        </row>
        <row r="132">
          <cell r="B132" t="str">
            <v>CAHPS/FZ-Deyta</v>
          </cell>
          <cell r="D132" t="str">
            <v>CAHPS others</v>
          </cell>
          <cell r="F132" t="str">
            <v>CAHPS/FZ-Deyta</v>
          </cell>
        </row>
        <row r="133">
          <cell r="B133" t="str">
            <v>CAHPS-FZ/DE</v>
          </cell>
          <cell r="D133" t="str">
            <v>CAHPS others</v>
          </cell>
          <cell r="F133" t="str">
            <v>CAHPS-FZ/DE</v>
          </cell>
        </row>
        <row r="134">
          <cell r="B134" t="str">
            <v>CAHPS-FZ/Deyta</v>
          </cell>
          <cell r="D134" t="str">
            <v>CAHPS others</v>
          </cell>
          <cell r="F134" t="str">
            <v>CAHPS-FZ/Deyta</v>
          </cell>
        </row>
        <row r="135">
          <cell r="B135" t="str">
            <v>CAHPS-FZ/Fields</v>
          </cell>
          <cell r="D135" t="str">
            <v>CAHPS others</v>
          </cell>
          <cell r="F135" t="str">
            <v>CAHPS-FZ/Fields</v>
          </cell>
        </row>
        <row r="136">
          <cell r="B136" t="str">
            <v>CAHPS-FZ/MRHC</v>
          </cell>
          <cell r="D136" t="str">
            <v>CAHPS others</v>
          </cell>
          <cell r="F136" t="str">
            <v>CAHPS-FZ/MRHC</v>
          </cell>
        </row>
        <row r="137">
          <cell r="B137" t="str">
            <v>CAHPS-FZ-Deyta</v>
          </cell>
          <cell r="D137" t="str">
            <v>CAHPS others</v>
          </cell>
          <cell r="F137" t="str">
            <v>CAHPS-FZ-Deyta</v>
          </cell>
        </row>
        <row r="138">
          <cell r="B138" t="str">
            <v>CAHPS-FZ-DSS</v>
          </cell>
          <cell r="D138" t="str">
            <v>CAHPS others</v>
          </cell>
          <cell r="F138" t="str">
            <v>CAHPS-FZ-DSS</v>
          </cell>
        </row>
        <row r="139">
          <cell r="B139" t="str">
            <v>CAHPS-NRC</v>
          </cell>
          <cell r="D139" t="str">
            <v>CAHPS others</v>
          </cell>
          <cell r="F139" t="str">
            <v>CAHPS-NRC</v>
          </cell>
        </row>
        <row r="140">
          <cell r="B140" t="str">
            <v>CAHPS-NRC Picker</v>
          </cell>
          <cell r="D140" t="str">
            <v>CAHPS others</v>
          </cell>
          <cell r="F140" t="str">
            <v>CAHPS-NRC Picker</v>
          </cell>
        </row>
        <row r="141">
          <cell r="B141" t="str">
            <v>CAHPS-PG/AV</v>
          </cell>
          <cell r="D141" t="str">
            <v>CAHPS others</v>
          </cell>
          <cell r="F141" t="str">
            <v>CAHPS-PG/AV</v>
          </cell>
        </row>
        <row r="142">
          <cell r="B142" t="str">
            <v>CAHPS-PG/FZ</v>
          </cell>
          <cell r="D142" t="str">
            <v>CAHPS others</v>
          </cell>
          <cell r="F142" t="str">
            <v>CAHPS-PG/FZ</v>
          </cell>
        </row>
        <row r="143">
          <cell r="B143" t="str">
            <v>CAHPS-PG/FZ/MRCH</v>
          </cell>
          <cell r="D143" t="str">
            <v>CAHPS others</v>
          </cell>
          <cell r="F143" t="str">
            <v>CAHPS-PG/FZ/MRCH</v>
          </cell>
        </row>
        <row r="144">
          <cell r="B144" t="str">
            <v>CAHPS-PG/NRC</v>
          </cell>
          <cell r="D144" t="str">
            <v>CAHPS others</v>
          </cell>
          <cell r="F144" t="str">
            <v>CAHPS-PG/NRC</v>
          </cell>
        </row>
        <row r="145">
          <cell r="B145" t="str">
            <v xml:space="preserve">CAHPS-PG/NRC </v>
          </cell>
          <cell r="D145" t="str">
            <v>CAHPS others</v>
          </cell>
          <cell r="F145" t="str">
            <v xml:space="preserve">CAHPS-PG/NRC </v>
          </cell>
        </row>
        <row r="146">
          <cell r="B146" t="str">
            <v>CAHPS-PG/OCS</v>
          </cell>
          <cell r="D146" t="str">
            <v>CAHPS others</v>
          </cell>
          <cell r="F146" t="str">
            <v>CAHPS-PG/OCS</v>
          </cell>
        </row>
        <row r="147">
          <cell r="B147" t="str">
            <v>CAHPS-PG-NRC</v>
          </cell>
          <cell r="D147" t="str">
            <v>CAHPS others</v>
          </cell>
          <cell r="F147" t="str">
            <v>CAHPS-PG-NRC</v>
          </cell>
        </row>
        <row r="148">
          <cell r="B148" t="str">
            <v>CAHPS-PG-RMS</v>
          </cell>
          <cell r="D148" t="str">
            <v>CAHPS others</v>
          </cell>
          <cell r="F148" t="str">
            <v>CAHPS-PG-RMS</v>
          </cell>
        </row>
        <row r="149">
          <cell r="B149" t="str">
            <v>CAHSP-FZ</v>
          </cell>
          <cell r="D149" t="str">
            <v>CAHPS others</v>
          </cell>
          <cell r="F149" t="str">
            <v>CAHSP-FZ</v>
          </cell>
        </row>
        <row r="150">
          <cell r="B150" t="str">
            <v>CareWatch-Bi Dir</v>
          </cell>
          <cell r="D150" t="str">
            <v>CAHPS others</v>
          </cell>
          <cell r="F150" t="str">
            <v>CareWatch-Bi Dir</v>
          </cell>
        </row>
        <row r="151">
          <cell r="B151" t="str">
            <v>CareWatch-Bio Dir</v>
          </cell>
          <cell r="D151" t="str">
            <v>CAHPS others</v>
          </cell>
          <cell r="F151" t="str">
            <v>CareWatch-Bio Dir</v>
          </cell>
        </row>
        <row r="152">
          <cell r="B152" t="str">
            <v>CC - Other</v>
          </cell>
          <cell r="D152" t="str">
            <v xml:space="preserve">Other - CC </v>
          </cell>
          <cell r="F152" t="str">
            <v>CC - Other</v>
          </cell>
        </row>
        <row r="153">
          <cell r="B153" t="str">
            <v>CFB</v>
          </cell>
          <cell r="D153" t="str">
            <v>Other - CFB</v>
          </cell>
          <cell r="F153" t="str">
            <v>CFB</v>
          </cell>
        </row>
        <row r="154">
          <cell r="B154" t="str">
            <v>CL-Sub Fee</v>
          </cell>
          <cell r="D154" t="str">
            <v>Other - CL-Sub Fee</v>
          </cell>
          <cell r="F154" t="str">
            <v>CL-Sub Fee</v>
          </cell>
        </row>
        <row r="155">
          <cell r="B155" t="str">
            <v>CS - Other</v>
          </cell>
          <cell r="D155" t="str">
            <v xml:space="preserve">Other - CS </v>
          </cell>
          <cell r="F155" t="str">
            <v>CS - Other</v>
          </cell>
        </row>
        <row r="156">
          <cell r="B156" t="str">
            <v>EFMD/MA</v>
          </cell>
          <cell r="D156" t="str">
            <v>Other - EFMD/MA</v>
          </cell>
          <cell r="F156" t="str">
            <v>EFMD/MA</v>
          </cell>
        </row>
        <row r="157">
          <cell r="B157" t="str">
            <v>Escrow</v>
          </cell>
          <cell r="D157" t="str">
            <v>Other - Escrow</v>
          </cell>
          <cell r="F157" t="str">
            <v>Escrow</v>
          </cell>
        </row>
        <row r="158">
          <cell r="B158" t="str">
            <v>HHG - other</v>
          </cell>
          <cell r="D158" t="str">
            <v>Other - HHG</v>
          </cell>
          <cell r="F158" t="str">
            <v>HHG - other</v>
          </cell>
        </row>
        <row r="159">
          <cell r="B159" t="str">
            <v>IL-Sub Fee</v>
          </cell>
          <cell r="D159" t="str">
            <v>Other - IL-Sub Fee</v>
          </cell>
          <cell r="F159" t="str">
            <v>IL-Sub Fee</v>
          </cell>
        </row>
        <row r="160">
          <cell r="B160" t="str">
            <v>INC-HSIS</v>
          </cell>
          <cell r="D160" t="str">
            <v>Other - INC-HSIS</v>
          </cell>
          <cell r="F160" t="str">
            <v>INC-HSIS</v>
          </cell>
        </row>
        <row r="161">
          <cell r="B161" t="str">
            <v>INO</v>
          </cell>
          <cell r="D161" t="str">
            <v>Other - INO</v>
          </cell>
          <cell r="F161" t="str">
            <v>INO</v>
          </cell>
        </row>
        <row r="162">
          <cell r="B162" t="str">
            <v>INT-bid HL7</v>
          </cell>
          <cell r="D162" t="str">
            <v>INT Other</v>
          </cell>
          <cell r="F162" t="str">
            <v>INT-bid HL7</v>
          </cell>
        </row>
        <row r="163">
          <cell r="B163" t="str">
            <v>INT-BIDIR</v>
          </cell>
          <cell r="D163" t="str">
            <v>INT Other</v>
          </cell>
          <cell r="F163" t="str">
            <v>INT-BIDIR</v>
          </cell>
        </row>
        <row r="164">
          <cell r="B164" t="str">
            <v>INT-CC</v>
          </cell>
          <cell r="D164" t="str">
            <v>INT Other</v>
          </cell>
          <cell r="F164" t="str">
            <v>INT-CC</v>
          </cell>
        </row>
        <row r="165">
          <cell r="B165" t="str">
            <v>INT-CW</v>
          </cell>
          <cell r="D165" t="str">
            <v>INT Other</v>
          </cell>
          <cell r="F165" t="str">
            <v>INT-CW</v>
          </cell>
        </row>
        <row r="166">
          <cell r="B166" t="str">
            <v>INT-CW2nd Dir.</v>
          </cell>
          <cell r="D166" t="str">
            <v>INT Other</v>
          </cell>
          <cell r="F166" t="str">
            <v>INT-CW2nd Dir.</v>
          </cell>
        </row>
        <row r="167">
          <cell r="B167" t="str">
            <v>INT-DB</v>
          </cell>
          <cell r="D167" t="str">
            <v>INT Other</v>
          </cell>
          <cell r="F167" t="str">
            <v>INT-DB</v>
          </cell>
        </row>
        <row r="168">
          <cell r="B168" t="str">
            <v>INT-Payroll</v>
          </cell>
          <cell r="D168" t="str">
            <v>INT Other</v>
          </cell>
          <cell r="F168" t="str">
            <v>INT-Payroll</v>
          </cell>
        </row>
        <row r="169">
          <cell r="B169" t="str">
            <v>INT-Payroll Export</v>
          </cell>
          <cell r="D169" t="str">
            <v>INT Other</v>
          </cell>
          <cell r="F169" t="str">
            <v>INT-Payroll Export</v>
          </cell>
        </row>
        <row r="170">
          <cell r="B170" t="str">
            <v>INT-PR</v>
          </cell>
          <cell r="D170" t="str">
            <v>INT Other</v>
          </cell>
          <cell r="F170" t="str">
            <v>INT-PR</v>
          </cell>
        </row>
        <row r="171">
          <cell r="B171" t="str">
            <v>INT-SDI</v>
          </cell>
          <cell r="D171" t="str">
            <v>INT Other</v>
          </cell>
          <cell r="F171" t="str">
            <v>INT-SDI</v>
          </cell>
        </row>
        <row r="172">
          <cell r="B172" t="str">
            <v>S1</v>
          </cell>
          <cell r="D172" t="str">
            <v>S Other</v>
          </cell>
          <cell r="F172" t="str">
            <v>S1</v>
          </cell>
        </row>
        <row r="173">
          <cell r="B173" t="str">
            <v xml:space="preserve">S11 </v>
          </cell>
          <cell r="D173" t="str">
            <v>S Other</v>
          </cell>
          <cell r="F173" t="str">
            <v xml:space="preserve">S11 </v>
          </cell>
        </row>
        <row r="174">
          <cell r="B174" t="str">
            <v>S2</v>
          </cell>
          <cell r="D174" t="str">
            <v>S Other</v>
          </cell>
          <cell r="F174" t="str">
            <v>S2</v>
          </cell>
        </row>
        <row r="175">
          <cell r="B175" t="str">
            <v>S3</v>
          </cell>
          <cell r="D175" t="str">
            <v>S Other</v>
          </cell>
          <cell r="F175" t="str">
            <v>S3</v>
          </cell>
        </row>
        <row r="176">
          <cell r="B176" t="str">
            <v>S5</v>
          </cell>
          <cell r="D176" t="str">
            <v>S Other</v>
          </cell>
          <cell r="F176" t="str">
            <v>S5</v>
          </cell>
        </row>
        <row r="177">
          <cell r="B177" t="str">
            <v>S5(1)</v>
          </cell>
          <cell r="D177" t="str">
            <v>S Other</v>
          </cell>
          <cell r="F177" t="str">
            <v>S5(1)</v>
          </cell>
        </row>
        <row r="178">
          <cell r="B178" t="str">
            <v>S6</v>
          </cell>
          <cell r="D178" t="str">
            <v>S Other</v>
          </cell>
          <cell r="F178" t="str">
            <v>S6</v>
          </cell>
        </row>
        <row r="179">
          <cell r="B179" t="str">
            <v>S7</v>
          </cell>
          <cell r="D179" t="str">
            <v>S Other</v>
          </cell>
          <cell r="F179" t="str">
            <v>S7</v>
          </cell>
        </row>
        <row r="180">
          <cell r="B180" t="str">
            <v>S8</v>
          </cell>
          <cell r="D180" t="str">
            <v>S Other</v>
          </cell>
          <cell r="F180" t="str">
            <v>S8</v>
          </cell>
        </row>
        <row r="181">
          <cell r="B181" t="str">
            <v>Subscription</v>
          </cell>
          <cell r="D181" t="str">
            <v>Subscription Fees</v>
          </cell>
          <cell r="F181" t="str">
            <v>Subscription</v>
          </cell>
        </row>
        <row r="182">
          <cell r="B182" t="str">
            <v>Subscription Fees</v>
          </cell>
          <cell r="D182" t="str">
            <v>Subscription Fees</v>
          </cell>
          <cell r="F182" t="str">
            <v>Subscription Fees</v>
          </cell>
        </row>
        <row r="183">
          <cell r="B183" t="str">
            <v>Subscriptions</v>
          </cell>
          <cell r="D183" t="str">
            <v>Subscription Fees</v>
          </cell>
          <cell r="F183" t="str">
            <v>Subscriptions</v>
          </cell>
        </row>
        <row r="184">
          <cell r="B184" t="str">
            <v>VS-ME Service</v>
          </cell>
          <cell r="D184" t="str">
            <v>VS-ME Service</v>
          </cell>
          <cell r="F184" t="str">
            <v>VS-ME Service</v>
          </cell>
        </row>
        <row r="185">
          <cell r="B185" t="str">
            <v>V5 Suport Fees</v>
          </cell>
          <cell r="D185" t="str">
            <v>V5 Support Fees</v>
          </cell>
          <cell r="E185" t="str">
            <v>V5 Support Fees</v>
          </cell>
          <cell r="F185" t="str">
            <v>V5 Suport Fees</v>
          </cell>
        </row>
        <row r="186">
          <cell r="B186" t="str">
            <v>Conversion Fees</v>
          </cell>
          <cell r="D186" t="str">
            <v>Conversion Fees</v>
          </cell>
          <cell r="E186" t="str">
            <v>Conversion Fees</v>
          </cell>
          <cell r="F186" t="str">
            <v>Conversion Fees</v>
          </cell>
        </row>
      </sheetData>
      <sheetData sheetId="4">
        <row r="3">
          <cell r="C3" t="str">
            <v>Account Number</v>
          </cell>
        </row>
      </sheetData>
      <sheetData sheetId="5"/>
      <sheetData sheetId="6"/>
      <sheetData sheetId="7"/>
      <sheetData sheetId="8"/>
      <sheetData sheetId="9">
        <row r="3">
          <cell r="B3" t="str">
            <v>Intacct CODE</v>
          </cell>
        </row>
      </sheetData>
      <sheetData sheetId="10">
        <row r="3">
          <cell r="B3" t="str">
            <v>Intacct CODE</v>
          </cell>
        </row>
      </sheetData>
      <sheetData sheetId="11">
        <row r="3">
          <cell r="B3" t="str">
            <v>Intacct CODE</v>
          </cell>
          <cell r="C3" t="str">
            <v>Platform</v>
          </cell>
          <cell r="D3" t="str">
            <v>DESCRIPTION</v>
          </cell>
          <cell r="E3" t="str">
            <v>CF CODE</v>
          </cell>
          <cell r="F3" t="str">
            <v>ANNUAL MAINT.</v>
          </cell>
          <cell r="G3" t="str">
            <v>MONTHLY MAINT.</v>
          </cell>
          <cell r="H3" t="str">
            <v>MRR Price</v>
          </cell>
          <cell r="I3" t="str">
            <v>Licence Price</v>
          </cell>
        </row>
        <row r="4">
          <cell r="I4">
            <v>0</v>
          </cell>
        </row>
        <row r="5">
          <cell r="B5" t="str">
            <v>CBS</v>
          </cell>
          <cell r="C5" t="str">
            <v>Version 5</v>
          </cell>
          <cell r="D5" t="str">
            <v>CareFacts Base System</v>
          </cell>
          <cell r="E5" t="str">
            <v>CBS</v>
          </cell>
          <cell r="F5">
            <v>1350</v>
          </cell>
          <cell r="G5">
            <v>112.5</v>
          </cell>
          <cell r="I5">
            <v>7500</v>
          </cell>
        </row>
        <row r="6">
          <cell r="B6" t="str">
            <v>CC</v>
          </cell>
          <cell r="C6" t="str">
            <v>Version 5</v>
          </cell>
          <cell r="D6" t="str">
            <v>CareFacts Courier for Independent Users</v>
          </cell>
          <cell r="E6" t="str">
            <v>CC</v>
          </cell>
          <cell r="F6">
            <v>1800</v>
          </cell>
          <cell r="G6">
            <v>150</v>
          </cell>
          <cell r="I6">
            <v>10000</v>
          </cell>
        </row>
        <row r="7">
          <cell r="B7" t="str">
            <v>CCS</v>
          </cell>
          <cell r="C7" t="str">
            <v>Version 5</v>
          </cell>
          <cell r="D7" t="str">
            <v>CareFacts Clinical System</v>
          </cell>
          <cell r="E7" t="str">
            <v>CCS</v>
          </cell>
          <cell r="F7">
            <v>1800</v>
          </cell>
          <cell r="G7">
            <v>150</v>
          </cell>
          <cell r="I7">
            <v>10000</v>
          </cell>
        </row>
        <row r="8">
          <cell r="B8" t="str">
            <v>IL</v>
          </cell>
          <cell r="C8" t="str">
            <v>Version 5</v>
          </cell>
          <cell r="D8" t="str">
            <v>CareFacts Independent License</v>
          </cell>
          <cell r="E8" t="str">
            <v>IL</v>
          </cell>
          <cell r="F8">
            <v>243</v>
          </cell>
          <cell r="G8">
            <v>20.25</v>
          </cell>
          <cell r="I8">
            <v>1350</v>
          </cell>
        </row>
        <row r="9">
          <cell r="B9" t="str">
            <v>CCL</v>
          </cell>
          <cell r="C9" t="str">
            <v>Version 5</v>
          </cell>
          <cell r="D9" t="str">
            <v>CareFacts Concurrent License</v>
          </cell>
          <cell r="E9" t="str">
            <v>CCL</v>
          </cell>
          <cell r="F9">
            <v>324</v>
          </cell>
          <cell r="G9">
            <v>27</v>
          </cell>
          <cell r="I9">
            <v>1800</v>
          </cell>
        </row>
        <row r="10">
          <cell r="B10" t="str">
            <v>SS</v>
          </cell>
          <cell r="C10" t="str">
            <v>Version 5</v>
          </cell>
          <cell r="D10" t="str">
            <v>CareFacts Scheduling System</v>
          </cell>
          <cell r="E10" t="str">
            <v>SS</v>
          </cell>
          <cell r="F10">
            <v>900</v>
          </cell>
          <cell r="G10">
            <v>75</v>
          </cell>
          <cell r="I10">
            <v>5000</v>
          </cell>
        </row>
        <row r="11">
          <cell r="B11" t="str">
            <v>BS</v>
          </cell>
          <cell r="C11" t="str">
            <v>Version 5</v>
          </cell>
          <cell r="D11" t="str">
            <v>CareFacts Billing System</v>
          </cell>
          <cell r="E11" t="str">
            <v>BS</v>
          </cell>
          <cell r="F11">
            <v>1800</v>
          </cell>
          <cell r="G11">
            <v>150</v>
          </cell>
          <cell r="I11">
            <v>10000</v>
          </cell>
        </row>
        <row r="12">
          <cell r="B12" t="str">
            <v>DB</v>
          </cell>
          <cell r="C12" t="str">
            <v>Version 5</v>
          </cell>
          <cell r="D12" t="str">
            <v>Dashboard</v>
          </cell>
          <cell r="E12" t="str">
            <v>DB</v>
          </cell>
          <cell r="F12">
            <v>900</v>
          </cell>
          <cell r="G12">
            <v>75</v>
          </cell>
          <cell r="I12">
            <v>5000</v>
          </cell>
        </row>
        <row r="13">
          <cell r="B13" t="str">
            <v>VS-ME</v>
          </cell>
          <cell r="C13" t="str">
            <v>Version 5</v>
          </cell>
          <cell r="D13" t="str">
            <v>VisionShare Medicare Eligibility</v>
          </cell>
          <cell r="E13" t="str">
            <v>VS-ME</v>
          </cell>
          <cell r="F13">
            <v>120</v>
          </cell>
          <cell r="G13">
            <v>10</v>
          </cell>
          <cell r="I13">
            <v>666.66666666666674</v>
          </cell>
        </row>
        <row r="14">
          <cell r="B14" t="str">
            <v>VS-CS</v>
          </cell>
          <cell r="C14" t="str">
            <v>Version 5</v>
          </cell>
          <cell r="D14" t="str">
            <v>VisionShare Claim Submissions</v>
          </cell>
          <cell r="E14" t="str">
            <v>VS-CS</v>
          </cell>
          <cell r="F14">
            <v>120</v>
          </cell>
          <cell r="G14">
            <v>10</v>
          </cell>
          <cell r="I14">
            <v>666.66666666666674</v>
          </cell>
        </row>
        <row r="15">
          <cell r="B15" t="str">
            <v>VS-DDE</v>
          </cell>
          <cell r="C15" t="str">
            <v>Version 5</v>
          </cell>
          <cell r="D15" t="str">
            <v>VisionShare Access to DDE</v>
          </cell>
          <cell r="E15" t="str">
            <v>VS-DDE</v>
          </cell>
          <cell r="F15">
            <v>120</v>
          </cell>
          <cell r="G15">
            <v>10</v>
          </cell>
          <cell r="I15">
            <v>666.66666666666674</v>
          </cell>
        </row>
        <row r="16">
          <cell r="D16" t="str">
            <v>**If all 3 VS purchased - then $300 per month for all 3**</v>
          </cell>
          <cell r="I16">
            <v>0</v>
          </cell>
        </row>
        <row r="17">
          <cell r="I17">
            <v>0</v>
          </cell>
        </row>
        <row r="18">
          <cell r="B18" t="str">
            <v>SV</v>
          </cell>
          <cell r="C18" t="str">
            <v>Prior Versions</v>
          </cell>
          <cell r="D18" t="str">
            <v>CareFacts Server</v>
          </cell>
          <cell r="E18" t="str">
            <v>SV</v>
          </cell>
          <cell r="F18">
            <v>4905</v>
          </cell>
          <cell r="G18">
            <v>408.75</v>
          </cell>
          <cell r="I18">
            <v>27250</v>
          </cell>
        </row>
        <row r="19">
          <cell r="B19" t="str">
            <v>CSS</v>
          </cell>
          <cell r="C19" t="str">
            <v>Prior Versions</v>
          </cell>
          <cell r="D19" t="str">
            <v>CareFacts System Software</v>
          </cell>
          <cell r="E19" t="str">
            <v>CSS</v>
          </cell>
          <cell r="F19">
            <v>1800</v>
          </cell>
          <cell r="G19">
            <v>150</v>
          </cell>
          <cell r="I19">
            <v>10000</v>
          </cell>
        </row>
        <row r="20">
          <cell r="B20" t="str">
            <v>CS</v>
          </cell>
          <cell r="C20" t="str">
            <v>Prior Versions</v>
          </cell>
          <cell r="D20" t="str">
            <v>Clinical System</v>
          </cell>
          <cell r="E20" t="str">
            <v xml:space="preserve">CS </v>
          </cell>
          <cell r="F20">
            <v>3105</v>
          </cell>
          <cell r="G20">
            <v>258.75</v>
          </cell>
          <cell r="I20">
            <v>17250</v>
          </cell>
        </row>
        <row r="21">
          <cell r="B21" t="str">
            <v>CL</v>
          </cell>
          <cell r="C21" t="str">
            <v>Prior Versions</v>
          </cell>
          <cell r="D21" t="str">
            <v>Clinical License</v>
          </cell>
          <cell r="E21" t="str">
            <v>CL</v>
          </cell>
          <cell r="F21">
            <v>243</v>
          </cell>
          <cell r="G21">
            <v>20.25</v>
          </cell>
          <cell r="I21">
            <v>1350</v>
          </cell>
        </row>
        <row r="22">
          <cell r="B22" t="str">
            <v>LCL</v>
          </cell>
          <cell r="C22" t="str">
            <v>Prior Versions</v>
          </cell>
          <cell r="D22" t="str">
            <v>Limited Clinical License</v>
          </cell>
          <cell r="E22" t="str">
            <v>LCL</v>
          </cell>
          <cell r="F22">
            <v>720</v>
          </cell>
          <cell r="G22">
            <v>60</v>
          </cell>
          <cell r="I22">
            <v>4000</v>
          </cell>
        </row>
        <row r="23">
          <cell r="B23" t="str">
            <v>HR</v>
          </cell>
          <cell r="C23" t="str">
            <v>Prior Versions</v>
          </cell>
          <cell r="D23" t="str">
            <v>Human Resources Module</v>
          </cell>
          <cell r="E23" t="str">
            <v>HR</v>
          </cell>
          <cell r="F23">
            <v>180</v>
          </cell>
          <cell r="G23">
            <v>15</v>
          </cell>
          <cell r="I23">
            <v>1000</v>
          </cell>
        </row>
        <row r="24">
          <cell r="B24" t="str">
            <v>SS-4</v>
          </cell>
          <cell r="C24" t="str">
            <v>Prior Versions</v>
          </cell>
          <cell r="D24" t="str">
            <v>Scheduling System</v>
          </cell>
          <cell r="E24" t="str">
            <v>SS</v>
          </cell>
          <cell r="F24">
            <v>900</v>
          </cell>
          <cell r="G24">
            <v>75</v>
          </cell>
          <cell r="I24">
            <v>5000</v>
          </cell>
        </row>
        <row r="25">
          <cell r="B25" t="str">
            <v>SL</v>
          </cell>
          <cell r="C25" t="str">
            <v>Prior Versions</v>
          </cell>
          <cell r="D25" t="str">
            <v>Scheduling License</v>
          </cell>
          <cell r="E25" t="str">
            <v>SL</v>
          </cell>
          <cell r="F25">
            <v>243</v>
          </cell>
          <cell r="G25">
            <v>20.25</v>
          </cell>
          <cell r="I25">
            <v>1350</v>
          </cell>
        </row>
        <row r="26">
          <cell r="B26" t="str">
            <v>BS-4</v>
          </cell>
          <cell r="C26" t="str">
            <v>Prior Versions</v>
          </cell>
          <cell r="D26" t="str">
            <v>Billing System</v>
          </cell>
          <cell r="E26" t="str">
            <v>BS</v>
          </cell>
          <cell r="F26">
            <v>1800</v>
          </cell>
          <cell r="G26">
            <v>150</v>
          </cell>
          <cell r="I26">
            <v>10000</v>
          </cell>
        </row>
        <row r="27">
          <cell r="B27" t="str">
            <v>BL</v>
          </cell>
          <cell r="C27" t="str">
            <v>Prior Versions</v>
          </cell>
          <cell r="D27" t="str">
            <v>Billing License</v>
          </cell>
          <cell r="E27" t="str">
            <v>BL</v>
          </cell>
          <cell r="F27">
            <v>243</v>
          </cell>
          <cell r="G27">
            <v>20.25</v>
          </cell>
          <cell r="I27">
            <v>1350</v>
          </cell>
        </row>
        <row r="28">
          <cell r="I28">
            <v>0</v>
          </cell>
        </row>
        <row r="29">
          <cell r="B29" t="str">
            <v>837-MD/MA</v>
          </cell>
          <cell r="C29" t="str">
            <v>Electronic Filing</v>
          </cell>
          <cell r="D29" t="str">
            <v>Medicare/Medicaid 837</v>
          </cell>
          <cell r="E29" t="str">
            <v>837-MD/MA</v>
          </cell>
          <cell r="F29">
            <v>0</v>
          </cell>
          <cell r="G29">
            <v>0</v>
          </cell>
          <cell r="I29">
            <v>0</v>
          </cell>
        </row>
        <row r="30">
          <cell r="B30" t="str">
            <v>837-10 Formats</v>
          </cell>
          <cell r="C30" t="str">
            <v>Electronic Filing</v>
          </cell>
          <cell r="D30" t="str">
            <v>Up to 10 Formats</v>
          </cell>
          <cell r="E30" t="str">
            <v>837-10 Formats</v>
          </cell>
          <cell r="F30">
            <v>0</v>
          </cell>
          <cell r="G30">
            <v>0</v>
          </cell>
        </row>
        <row r="31">
          <cell r="B31" t="str">
            <v>837-MA</v>
          </cell>
          <cell r="C31" t="str">
            <v>Electronic Filing</v>
          </cell>
          <cell r="D31" t="str">
            <v>Medicaid 837</v>
          </cell>
          <cell r="E31" t="str">
            <v>837-MA</v>
          </cell>
          <cell r="F31">
            <v>0</v>
          </cell>
          <cell r="G31">
            <v>0</v>
          </cell>
        </row>
        <row r="32">
          <cell r="B32" t="str">
            <v>837-ME</v>
          </cell>
          <cell r="C32" t="str">
            <v>Electronic Filing</v>
          </cell>
          <cell r="D32" t="str">
            <v>Medica 837</v>
          </cell>
          <cell r="E32" t="str">
            <v>837-ME</v>
          </cell>
          <cell r="F32">
            <v>0</v>
          </cell>
          <cell r="G32">
            <v>0</v>
          </cell>
        </row>
        <row r="33">
          <cell r="B33" t="str">
            <v>837-MDPlus</v>
          </cell>
          <cell r="C33" t="str">
            <v>Electronic Filing</v>
          </cell>
          <cell r="D33" t="str">
            <v>Medicare Plus Blue</v>
          </cell>
          <cell r="E33" t="str">
            <v>837-MDPlus</v>
          </cell>
          <cell r="F33">
            <v>0</v>
          </cell>
          <cell r="G33">
            <v>0</v>
          </cell>
        </row>
        <row r="34">
          <cell r="B34" t="str">
            <v>837-BCBS</v>
          </cell>
          <cell r="C34" t="str">
            <v>Electronic Filing</v>
          </cell>
          <cell r="D34" t="str">
            <v>Blue Cross</v>
          </cell>
          <cell r="E34" t="str">
            <v>837-BCBS</v>
          </cell>
          <cell r="F34">
            <v>0</v>
          </cell>
          <cell r="G34">
            <v>0</v>
          </cell>
        </row>
        <row r="35">
          <cell r="B35" t="str">
            <v>837-Eclaims</v>
          </cell>
          <cell r="C35" t="str">
            <v>Electronic Filing</v>
          </cell>
          <cell r="D35" t="str">
            <v>E-Claims</v>
          </cell>
          <cell r="E35" t="str">
            <v>837-Eclaims</v>
          </cell>
          <cell r="F35">
            <v>0</v>
          </cell>
          <cell r="G35">
            <v>0</v>
          </cell>
        </row>
        <row r="36">
          <cell r="B36" t="str">
            <v>837-HDM</v>
          </cell>
          <cell r="C36" t="str">
            <v>Electronic Filing</v>
          </cell>
          <cell r="D36" t="str">
            <v>HDM Clearinghouse</v>
          </cell>
          <cell r="E36" t="str">
            <v>837-HDM</v>
          </cell>
          <cell r="F36">
            <v>0</v>
          </cell>
          <cell r="G36">
            <v>0</v>
          </cell>
        </row>
        <row r="37">
          <cell r="B37" t="str">
            <v>837-NEHEN</v>
          </cell>
          <cell r="C37" t="str">
            <v>Electronic Filing</v>
          </cell>
          <cell r="D37" t="str">
            <v>NEHEN net Clearinghouse</v>
          </cell>
          <cell r="E37" t="str">
            <v>837-NEHEN</v>
          </cell>
          <cell r="F37">
            <v>0</v>
          </cell>
          <cell r="G37">
            <v>0</v>
          </cell>
        </row>
        <row r="38">
          <cell r="B38" t="str">
            <v>837-HP</v>
          </cell>
          <cell r="C38" t="str">
            <v>Electronic Filing</v>
          </cell>
          <cell r="D38" t="str">
            <v>Health Partners</v>
          </cell>
          <cell r="E38" t="str">
            <v>837-HP</v>
          </cell>
          <cell r="F38">
            <v>0</v>
          </cell>
          <cell r="G38">
            <v>0</v>
          </cell>
        </row>
        <row r="39">
          <cell r="B39" t="str">
            <v>837-PS</v>
          </cell>
          <cell r="C39" t="str">
            <v>Electronic Filing</v>
          </cell>
          <cell r="D39" t="str">
            <v>Per Se'</v>
          </cell>
          <cell r="E39" t="str">
            <v>837-PS</v>
          </cell>
          <cell r="F39">
            <v>0</v>
          </cell>
          <cell r="G39">
            <v>0</v>
          </cell>
        </row>
        <row r="40">
          <cell r="B40" t="str">
            <v>837-Generic</v>
          </cell>
          <cell r="C40" t="str">
            <v>Electronic Filing</v>
          </cell>
          <cell r="D40" t="str">
            <v>Generic</v>
          </cell>
          <cell r="E40" t="str">
            <v>837-Generic</v>
          </cell>
          <cell r="F40">
            <v>0</v>
          </cell>
          <cell r="G40">
            <v>0</v>
          </cell>
        </row>
        <row r="41">
          <cell r="B41" t="str">
            <v>837-10 Formats</v>
          </cell>
          <cell r="C41" t="str">
            <v>Electronic Filing</v>
          </cell>
          <cell r="D41" t="str">
            <v>Standard 837 to 10 Formats</v>
          </cell>
          <cell r="E41" t="str">
            <v>837-10 Formats</v>
          </cell>
          <cell r="F41">
            <v>0</v>
          </cell>
          <cell r="G41">
            <v>0</v>
          </cell>
        </row>
        <row r="42">
          <cell r="B42" t="str">
            <v>837-Medifax</v>
          </cell>
          <cell r="C42" t="str">
            <v>Electronic Filing</v>
          </cell>
          <cell r="D42" t="str">
            <v>Medifax</v>
          </cell>
          <cell r="E42" t="str">
            <v>837-Medifax</v>
          </cell>
          <cell r="F42">
            <v>0</v>
          </cell>
          <cell r="G42">
            <v>0</v>
          </cell>
        </row>
        <row r="43">
          <cell r="B43" t="str">
            <v>837-CC</v>
          </cell>
          <cell r="C43" t="str">
            <v>Electronic Filing</v>
          </cell>
          <cell r="D43" t="str">
            <v>Clear Connect</v>
          </cell>
          <cell r="E43" t="str">
            <v>837-CC</v>
          </cell>
          <cell r="F43">
            <v>0</v>
          </cell>
          <cell r="G43">
            <v>0</v>
          </cell>
        </row>
        <row r="44">
          <cell r="B44" t="str">
            <v>837-AV</v>
          </cell>
          <cell r="C44" t="str">
            <v>Electronic Filing</v>
          </cell>
          <cell r="D44" t="str">
            <v>Availity Clearinghouse</v>
          </cell>
          <cell r="E44" t="str">
            <v>837-AV</v>
          </cell>
          <cell r="F44">
            <v>0</v>
          </cell>
          <cell r="G44">
            <v>0</v>
          </cell>
        </row>
        <row r="45">
          <cell r="B45" t="str">
            <v>837-ASK</v>
          </cell>
          <cell r="C45" t="str">
            <v>Electronic Filing</v>
          </cell>
          <cell r="D45" t="str">
            <v>ASK</v>
          </cell>
          <cell r="E45" t="str">
            <v>837-ASK</v>
          </cell>
          <cell r="F45">
            <v>0</v>
          </cell>
          <cell r="G45">
            <v>0</v>
          </cell>
        </row>
        <row r="46">
          <cell r="B46" t="str">
            <v>837-HDMP</v>
          </cell>
          <cell r="C46" t="str">
            <v>Electronic Filing</v>
          </cell>
          <cell r="D46" t="str">
            <v>HDM Professional</v>
          </cell>
          <cell r="E46" t="str">
            <v>837-HDMP</v>
          </cell>
          <cell r="F46">
            <v>90</v>
          </cell>
          <cell r="G46">
            <v>7.5</v>
          </cell>
        </row>
        <row r="47">
          <cell r="B47" t="str">
            <v>837-HDMPI</v>
          </cell>
          <cell r="C47" t="str">
            <v>Electronic Filing</v>
          </cell>
          <cell r="D47" t="str">
            <v>HMD Institutional</v>
          </cell>
          <cell r="E47" t="str">
            <v>837-HDMPI</v>
          </cell>
          <cell r="F47">
            <v>90</v>
          </cell>
          <cell r="G47">
            <v>7.5</v>
          </cell>
        </row>
        <row r="48">
          <cell r="B48" t="str">
            <v>837-PRO</v>
          </cell>
          <cell r="C48" t="str">
            <v>Electronic Filing</v>
          </cell>
          <cell r="D48" t="str">
            <v>Professional</v>
          </cell>
          <cell r="E48" t="str">
            <v>837-PRO</v>
          </cell>
          <cell r="F48">
            <v>0</v>
          </cell>
          <cell r="G48">
            <v>0</v>
          </cell>
        </row>
        <row r="49">
          <cell r="B49" t="str">
            <v>837-TC</v>
          </cell>
          <cell r="C49" t="str">
            <v>Electronic Filing</v>
          </cell>
          <cell r="D49" t="str">
            <v>Tri-Care</v>
          </cell>
          <cell r="E49" t="str">
            <v>837-TC</v>
          </cell>
          <cell r="F49">
            <v>0</v>
          </cell>
          <cell r="G49">
            <v>0</v>
          </cell>
        </row>
        <row r="50">
          <cell r="B50" t="str">
            <v>837-MW</v>
          </cell>
          <cell r="C50" t="str">
            <v>Electronic Filing</v>
          </cell>
          <cell r="D50" t="str">
            <v>MedWaiver</v>
          </cell>
          <cell r="E50" t="str">
            <v>837-MW</v>
          </cell>
          <cell r="F50">
            <v>0</v>
          </cell>
          <cell r="G50">
            <v>0</v>
          </cell>
        </row>
        <row r="51">
          <cell r="B51" t="str">
            <v>837-AGI</v>
          </cell>
          <cell r="C51" t="str">
            <v>Electronic Filing</v>
          </cell>
          <cell r="D51" t="str">
            <v>AGI Clearinghouse</v>
          </cell>
          <cell r="E51" t="str">
            <v>837-AGI</v>
          </cell>
          <cell r="F51">
            <v>0</v>
          </cell>
          <cell r="G51">
            <v>0</v>
          </cell>
        </row>
        <row r="52">
          <cell r="B52" t="str">
            <v>837-IGI</v>
          </cell>
          <cell r="C52" t="str">
            <v>Electronic Filing</v>
          </cell>
          <cell r="D52" t="str">
            <v>IGI Clearinghouse</v>
          </cell>
          <cell r="E52" t="str">
            <v>837-IGI</v>
          </cell>
          <cell r="F52">
            <v>0</v>
          </cell>
          <cell r="G52">
            <v>0</v>
          </cell>
        </row>
        <row r="53">
          <cell r="B53" t="str">
            <v>837-PT</v>
          </cell>
          <cell r="C53" t="str">
            <v>Electronic Filing</v>
          </cell>
          <cell r="D53" t="str">
            <v xml:space="preserve">Post-n-Track </v>
          </cell>
          <cell r="E53" t="str">
            <v>837-PT</v>
          </cell>
          <cell r="F53">
            <v>0</v>
          </cell>
          <cell r="G53">
            <v>0</v>
          </cell>
        </row>
        <row r="54">
          <cell r="B54" t="str">
            <v>837-INT</v>
          </cell>
          <cell r="C54" t="str">
            <v>Electronic Filing</v>
          </cell>
          <cell r="D54" t="str">
            <v>Institutional</v>
          </cell>
          <cell r="E54" t="str">
            <v>837-INT</v>
          </cell>
          <cell r="F54">
            <v>0</v>
          </cell>
          <cell r="G54">
            <v>0</v>
          </cell>
        </row>
        <row r="55">
          <cell r="B55" t="str">
            <v>EFMD-I</v>
          </cell>
          <cell r="C55" t="str">
            <v>Electronic Filing</v>
          </cell>
          <cell r="D55" t="str">
            <v>Medicare Institutional</v>
          </cell>
          <cell r="E55" t="str">
            <v>EFMD-I</v>
          </cell>
          <cell r="F55">
            <v>90</v>
          </cell>
          <cell r="G55">
            <v>7.5</v>
          </cell>
        </row>
        <row r="56">
          <cell r="B56" t="str">
            <v>EFMA-P</v>
          </cell>
          <cell r="C56" t="str">
            <v>Electronic Filing</v>
          </cell>
          <cell r="D56" t="str">
            <v xml:space="preserve">Medicaid Professional </v>
          </cell>
          <cell r="E56" t="str">
            <v>EFMA-P</v>
          </cell>
          <cell r="F56">
            <v>90</v>
          </cell>
          <cell r="G56">
            <v>7.5</v>
          </cell>
        </row>
        <row r="57">
          <cell r="B57" t="str">
            <v>EFMD</v>
          </cell>
          <cell r="C57" t="str">
            <v>Electronic Filing</v>
          </cell>
          <cell r="D57" t="str">
            <v>Medicare</v>
          </cell>
          <cell r="E57" t="str">
            <v>EFMD</v>
          </cell>
          <cell r="F57">
            <v>90</v>
          </cell>
          <cell r="G57">
            <v>7.5</v>
          </cell>
        </row>
        <row r="58">
          <cell r="B58" t="str">
            <v>EFMA</v>
          </cell>
          <cell r="C58" t="str">
            <v>Electronic Filing</v>
          </cell>
          <cell r="D58" t="str">
            <v xml:space="preserve">Medicaid   </v>
          </cell>
          <cell r="E58" t="str">
            <v>EFMA</v>
          </cell>
          <cell r="F58">
            <v>90</v>
          </cell>
          <cell r="G58">
            <v>7.5</v>
          </cell>
        </row>
        <row r="60">
          <cell r="B60" t="str">
            <v>INT-ADP</v>
          </cell>
          <cell r="C60" t="str">
            <v>Interfaces</v>
          </cell>
          <cell r="D60" t="str">
            <v>ADP Payroll</v>
          </cell>
          <cell r="E60" t="str">
            <v>INT-ADP</v>
          </cell>
          <cell r="F60">
            <v>450</v>
          </cell>
          <cell r="G60">
            <v>37.5</v>
          </cell>
        </row>
        <row r="61">
          <cell r="B61" t="str">
            <v>INT-CPR+</v>
          </cell>
          <cell r="C61" t="str">
            <v>Interfaces</v>
          </cell>
          <cell r="D61" t="str">
            <v>CPR+</v>
          </cell>
          <cell r="E61" t="str">
            <v>INT-CPR+</v>
          </cell>
          <cell r="F61">
            <v>450</v>
          </cell>
          <cell r="G61">
            <v>37.5</v>
          </cell>
        </row>
        <row r="62">
          <cell r="B62" t="str">
            <v>INT-Cwatch</v>
          </cell>
          <cell r="C62" t="str">
            <v>Interfaces</v>
          </cell>
          <cell r="D62" t="str">
            <v>CareWatch</v>
          </cell>
          <cell r="E62" t="str">
            <v>INT-CWatch</v>
          </cell>
          <cell r="F62">
            <v>450</v>
          </cell>
          <cell r="G62">
            <v>37.5</v>
          </cell>
        </row>
        <row r="63">
          <cell r="B63" t="str">
            <v>INT-HSIS</v>
          </cell>
          <cell r="C63" t="str">
            <v>Interfaces</v>
          </cell>
          <cell r="D63" t="str">
            <v>HSIS</v>
          </cell>
          <cell r="E63" t="str">
            <v>INT-HSIS</v>
          </cell>
          <cell r="F63">
            <v>450</v>
          </cell>
          <cell r="G63">
            <v>37.5</v>
          </cell>
        </row>
        <row r="64">
          <cell r="B64" t="str">
            <v>INT-GP</v>
          </cell>
          <cell r="C64" t="str">
            <v>Interfaces</v>
          </cell>
          <cell r="D64" t="str">
            <v>Great Plains</v>
          </cell>
          <cell r="E64" t="str">
            <v>INT-GP</v>
          </cell>
          <cell r="F64">
            <v>450</v>
          </cell>
          <cell r="G64">
            <v>37.5</v>
          </cell>
        </row>
        <row r="65">
          <cell r="B65" t="str">
            <v>INT-HM</v>
          </cell>
          <cell r="C65" t="str">
            <v>Interfaces</v>
          </cell>
          <cell r="D65" t="str">
            <v>HomMed</v>
          </cell>
          <cell r="E65" t="str">
            <v>INT-HM</v>
          </cell>
          <cell r="F65">
            <v>450</v>
          </cell>
          <cell r="G65">
            <v>37.5</v>
          </cell>
        </row>
        <row r="66">
          <cell r="B66" t="str">
            <v>INT-MAS90</v>
          </cell>
          <cell r="C66" t="str">
            <v>Interfaces</v>
          </cell>
          <cell r="D66" t="str">
            <v>MAS90</v>
          </cell>
          <cell r="E66" t="str">
            <v>INT-MAS90</v>
          </cell>
          <cell r="F66">
            <v>450</v>
          </cell>
          <cell r="G66">
            <v>37.5</v>
          </cell>
        </row>
        <row r="67">
          <cell r="B67" t="str">
            <v>INT-SOL</v>
          </cell>
          <cell r="C67" t="str">
            <v>Interfaces</v>
          </cell>
          <cell r="D67" t="str">
            <v>Solomon</v>
          </cell>
          <cell r="E67" t="str">
            <v>INT-SOL</v>
          </cell>
          <cell r="F67">
            <v>0</v>
          </cell>
          <cell r="G67">
            <v>0</v>
          </cell>
        </row>
        <row r="68">
          <cell r="B68" t="str">
            <v>INT-ADI</v>
          </cell>
          <cell r="C68" t="str">
            <v>Interfaces</v>
          </cell>
          <cell r="D68" t="str">
            <v xml:space="preserve">ADI - Time &amp; Attendance Payroll </v>
          </cell>
          <cell r="E68" t="str">
            <v>INT-ADI</v>
          </cell>
          <cell r="F68">
            <v>450</v>
          </cell>
          <cell r="G68">
            <v>37.5</v>
          </cell>
        </row>
        <row r="69">
          <cell r="B69" t="str">
            <v>INT-WHIZ</v>
          </cell>
          <cell r="C69" t="str">
            <v>Interfaces</v>
          </cell>
          <cell r="D69" t="str">
            <v>Whiz Interface</v>
          </cell>
          <cell r="E69" t="str">
            <v>INT-WHIZ</v>
          </cell>
          <cell r="F69">
            <v>450</v>
          </cell>
          <cell r="G69">
            <v>37.5</v>
          </cell>
        </row>
        <row r="70">
          <cell r="B70" t="str">
            <v>INT-ATI</v>
          </cell>
          <cell r="C70" t="str">
            <v>Interfaces</v>
          </cell>
          <cell r="D70" t="str">
            <v>ATI Tele Health</v>
          </cell>
          <cell r="E70" t="str">
            <v>INT-ATI</v>
          </cell>
          <cell r="F70">
            <v>450</v>
          </cell>
          <cell r="G70">
            <v>37.5</v>
          </cell>
        </row>
        <row r="71">
          <cell r="B71" t="str">
            <v>INT-SKY</v>
          </cell>
          <cell r="C71" t="str">
            <v>Interfaces</v>
          </cell>
          <cell r="D71" t="str">
            <v>Big Sky</v>
          </cell>
          <cell r="E71" t="str">
            <v>INT-SKY</v>
          </cell>
          <cell r="F71">
            <v>450</v>
          </cell>
          <cell r="G71">
            <v>37.5</v>
          </cell>
        </row>
        <row r="72">
          <cell r="B72" t="str">
            <v>INT-Ceridian</v>
          </cell>
          <cell r="C72" t="str">
            <v>Interfaces</v>
          </cell>
          <cell r="D72" t="str">
            <v>Ceridian Billing Interface</v>
          </cell>
          <cell r="E72" t="str">
            <v>INT-Ceridian</v>
          </cell>
          <cell r="F72">
            <v>450</v>
          </cell>
          <cell r="G72">
            <v>37.5</v>
          </cell>
        </row>
        <row r="73">
          <cell r="B73" t="str">
            <v>INT-GL</v>
          </cell>
          <cell r="C73" t="str">
            <v>Interfaces</v>
          </cell>
          <cell r="D73" t="str">
            <v>General Ledger or Payroll</v>
          </cell>
          <cell r="E73" t="str">
            <v>INT-GL</v>
          </cell>
          <cell r="F73">
            <v>450</v>
          </cell>
          <cell r="G73">
            <v>37.5</v>
          </cell>
        </row>
        <row r="74">
          <cell r="B74" t="str">
            <v>INT-SAN</v>
          </cell>
          <cell r="C74" t="str">
            <v>Interfaces</v>
          </cell>
          <cell r="D74" t="str">
            <v>Santrax Interface</v>
          </cell>
          <cell r="E74" t="str">
            <v>INT-SAN</v>
          </cell>
          <cell r="F74">
            <v>900</v>
          </cell>
          <cell r="G74">
            <v>75</v>
          </cell>
        </row>
        <row r="75">
          <cell r="B75" t="str">
            <v>INT-PALS/CD</v>
          </cell>
          <cell r="C75" t="str">
            <v>Interfaces</v>
          </cell>
          <cell r="D75" t="str">
            <v>Pals Client Demographics Import</v>
          </cell>
          <cell r="E75" t="str">
            <v>INT-PALS/CD</v>
          </cell>
          <cell r="F75">
            <v>1080</v>
          </cell>
          <cell r="G75">
            <v>90</v>
          </cell>
        </row>
        <row r="76">
          <cell r="B76" t="str">
            <v>INT-PALS/US</v>
          </cell>
          <cell r="C76" t="str">
            <v>Interfaces</v>
          </cell>
          <cell r="D76" t="str">
            <v>Pals Unbilled Services Import</v>
          </cell>
          <cell r="E76" t="str">
            <v>INT-PALS/US</v>
          </cell>
          <cell r="F76">
            <v>540</v>
          </cell>
          <cell r="G76">
            <v>45</v>
          </cell>
        </row>
        <row r="77">
          <cell r="B77" t="str">
            <v>INC</v>
          </cell>
          <cell r="C77" t="str">
            <v>Interfaces</v>
          </cell>
          <cell r="D77" t="str">
            <v>Custom Interface</v>
          </cell>
          <cell r="E77" t="str">
            <v>INC</v>
          </cell>
          <cell r="F77">
            <v>450</v>
          </cell>
          <cell r="G77">
            <v>37.5</v>
          </cell>
        </row>
        <row r="79">
          <cell r="B79" t="str">
            <v>CAHPS-FZ</v>
          </cell>
          <cell r="C79" t="str">
            <v>CAHPS</v>
          </cell>
          <cell r="D79" t="str">
            <v>Fazzi</v>
          </cell>
          <cell r="E79" t="str">
            <v>CAHPS-FZ</v>
          </cell>
          <cell r="F79">
            <v>180</v>
          </cell>
          <cell r="G79">
            <v>15</v>
          </cell>
        </row>
        <row r="80">
          <cell r="B80" t="str">
            <v>CAHPS-PG</v>
          </cell>
          <cell r="C80" t="str">
            <v>FILES</v>
          </cell>
          <cell r="D80" t="str">
            <v>Press Ganey</v>
          </cell>
          <cell r="E80" t="str">
            <v>CAHPS-PG</v>
          </cell>
          <cell r="F80">
            <v>180</v>
          </cell>
          <cell r="G80">
            <v>15</v>
          </cell>
        </row>
        <row r="81">
          <cell r="B81" t="str">
            <v>CAHPS-SHP</v>
          </cell>
          <cell r="C81" t="str">
            <v>FILES</v>
          </cell>
          <cell r="D81" t="str">
            <v>SHP</v>
          </cell>
          <cell r="E81" t="str">
            <v>CAHPS-SHP</v>
          </cell>
          <cell r="F81">
            <v>180</v>
          </cell>
          <cell r="G81">
            <v>15</v>
          </cell>
        </row>
        <row r="82">
          <cell r="B82" t="str">
            <v>CAHPS-OCS</v>
          </cell>
          <cell r="C82" t="str">
            <v>FILES</v>
          </cell>
          <cell r="D82" t="str">
            <v>OCS</v>
          </cell>
          <cell r="E82" t="str">
            <v>CAHPS-OCS</v>
          </cell>
          <cell r="F82">
            <v>180</v>
          </cell>
          <cell r="G82">
            <v>15</v>
          </cell>
        </row>
        <row r="83">
          <cell r="B83" t="str">
            <v>CAHPS-DE</v>
          </cell>
          <cell r="C83" t="str">
            <v>FILES</v>
          </cell>
          <cell r="D83" t="str">
            <v>Deyta</v>
          </cell>
          <cell r="E83" t="str">
            <v>CAHPS-DE</v>
          </cell>
          <cell r="F83">
            <v>180</v>
          </cell>
          <cell r="G83">
            <v>15</v>
          </cell>
        </row>
        <row r="84">
          <cell r="B84" t="str">
            <v>CAHPS-OTH</v>
          </cell>
          <cell r="C84" t="str">
            <v>FILES</v>
          </cell>
          <cell r="D84" t="str">
            <v>Other Survey Vendors</v>
          </cell>
          <cell r="E84" t="str">
            <v>CAHPS-OTH</v>
          </cell>
          <cell r="F84">
            <v>180</v>
          </cell>
          <cell r="G84">
            <v>15</v>
          </cell>
        </row>
        <row r="86">
          <cell r="B86" t="str">
            <v>PDA</v>
          </cell>
          <cell r="C86" t="str">
            <v>PDA</v>
          </cell>
          <cell r="D86" t="str">
            <v>PDA Software</v>
          </cell>
          <cell r="E86" t="str">
            <v>PDA</v>
          </cell>
          <cell r="F86">
            <v>450</v>
          </cell>
          <cell r="G86">
            <v>37.5</v>
          </cell>
        </row>
        <row r="87">
          <cell r="B87" t="str">
            <v>PDAL</v>
          </cell>
          <cell r="C87" t="str">
            <v>PDA</v>
          </cell>
          <cell r="D87" t="str">
            <v>PDA License</v>
          </cell>
          <cell r="E87" t="str">
            <v>PDAL</v>
          </cell>
          <cell r="F87">
            <v>54</v>
          </cell>
          <cell r="G87">
            <v>4.5</v>
          </cell>
        </row>
        <row r="89">
          <cell r="B89" t="str">
            <v>HHG-P</v>
          </cell>
          <cell r="C89" t="str">
            <v>HHG</v>
          </cell>
          <cell r="D89" t="str">
            <v>Home Health Gold - Professional</v>
          </cell>
          <cell r="E89" t="str">
            <v>HHG-P</v>
          </cell>
          <cell r="F89">
            <v>0</v>
          </cell>
          <cell r="G89">
            <v>0</v>
          </cell>
        </row>
        <row r="90">
          <cell r="B90" t="str">
            <v>HHG-B</v>
          </cell>
          <cell r="C90" t="str">
            <v>HHG</v>
          </cell>
          <cell r="D90" t="str">
            <v>Home Health Gold - Buddy</v>
          </cell>
          <cell r="E90" t="str">
            <v>HHG-B</v>
          </cell>
          <cell r="F90">
            <v>450</v>
          </cell>
          <cell r="G90">
            <v>37.5</v>
          </cell>
        </row>
        <row r="92">
          <cell r="D92" t="str">
            <v>Maintenance based upon 18% of unit price</v>
          </cell>
          <cell r="F92" t="str">
            <v xml:space="preserve"> </v>
          </cell>
          <cell r="G92" t="str">
            <v>Updated 02/01/11</v>
          </cell>
        </row>
        <row r="93">
          <cell r="F93" t="str">
            <v xml:space="preserve"> </v>
          </cell>
        </row>
        <row r="94">
          <cell r="B94">
            <v>485</v>
          </cell>
        </row>
        <row r="95">
          <cell r="B95">
            <v>837</v>
          </cell>
        </row>
        <row r="96">
          <cell r="B96" t="str">
            <v>837 - 10 Formats</v>
          </cell>
          <cell r="D96" t="str">
            <v>837 Others</v>
          </cell>
        </row>
        <row r="97">
          <cell r="B97" t="str">
            <v>837 MA/MD</v>
          </cell>
          <cell r="D97" t="str">
            <v>837 Others</v>
          </cell>
        </row>
        <row r="98">
          <cell r="B98" t="str">
            <v>837 MD/MA</v>
          </cell>
          <cell r="D98" t="str">
            <v>837 Others</v>
          </cell>
        </row>
        <row r="99">
          <cell r="B99" t="str">
            <v>837 Standard</v>
          </cell>
          <cell r="D99" t="str">
            <v>837 Others</v>
          </cell>
        </row>
        <row r="100">
          <cell r="B100" t="str">
            <v>837/10 Formats</v>
          </cell>
          <cell r="D100" t="str">
            <v>837 Others</v>
          </cell>
        </row>
        <row r="101">
          <cell r="B101" t="str">
            <v>837-AV 10</v>
          </cell>
          <cell r="D101" t="str">
            <v>837 Others</v>
          </cell>
        </row>
        <row r="102">
          <cell r="B102" t="str">
            <v>837-BC/BS</v>
          </cell>
          <cell r="D102" t="str">
            <v>837 Others</v>
          </cell>
        </row>
        <row r="103">
          <cell r="B103" t="str">
            <v>837-IGI-10 Formats</v>
          </cell>
          <cell r="D103" t="str">
            <v>837 Others</v>
          </cell>
        </row>
        <row r="104">
          <cell r="B104" t="str">
            <v>837-MA/MD</v>
          </cell>
          <cell r="D104" t="str">
            <v>837 Others</v>
          </cell>
        </row>
        <row r="105">
          <cell r="B105" t="str">
            <v>837-MD</v>
          </cell>
          <cell r="D105" t="str">
            <v>837 Others</v>
          </cell>
        </row>
        <row r="106">
          <cell r="B106" t="str">
            <v>837-MD-MA</v>
          </cell>
          <cell r="D106" t="str">
            <v>837 Others</v>
          </cell>
        </row>
        <row r="107">
          <cell r="B107" t="str">
            <v>837-NW 10</v>
          </cell>
          <cell r="D107" t="str">
            <v>837 Others</v>
          </cell>
        </row>
        <row r="108">
          <cell r="B108" t="str">
            <v>837-up to 10 formats</v>
          </cell>
          <cell r="D108" t="str">
            <v>837 Others</v>
          </cell>
        </row>
        <row r="109">
          <cell r="B109" t="str">
            <v>837-Wellmark</v>
          </cell>
          <cell r="D109" t="str">
            <v>837 Others</v>
          </cell>
        </row>
        <row r="110">
          <cell r="B110" t="str">
            <v>B(2)</v>
          </cell>
          <cell r="D110" t="str">
            <v>B Others</v>
          </cell>
        </row>
        <row r="111">
          <cell r="B111" t="str">
            <v>B1</v>
          </cell>
          <cell r="D111" t="str">
            <v>B Others</v>
          </cell>
        </row>
        <row r="112">
          <cell r="B112" t="str">
            <v>B10</v>
          </cell>
          <cell r="D112" t="str">
            <v>B Others</v>
          </cell>
        </row>
        <row r="113">
          <cell r="B113" t="str">
            <v>B2</v>
          </cell>
          <cell r="D113" t="str">
            <v>B Others</v>
          </cell>
        </row>
        <row r="114">
          <cell r="B114" t="str">
            <v>B3</v>
          </cell>
          <cell r="D114" t="str">
            <v>B Others</v>
          </cell>
        </row>
        <row r="115">
          <cell r="B115" t="str">
            <v>B4(1)</v>
          </cell>
          <cell r="D115" t="str">
            <v>B Others</v>
          </cell>
        </row>
        <row r="116">
          <cell r="B116" t="str">
            <v>B4(3)</v>
          </cell>
          <cell r="D116" t="str">
            <v>B Others</v>
          </cell>
        </row>
        <row r="117">
          <cell r="B117" t="str">
            <v>B5</v>
          </cell>
          <cell r="D117" t="str">
            <v>B Others</v>
          </cell>
        </row>
        <row r="118">
          <cell r="B118" t="str">
            <v>B5(1)</v>
          </cell>
          <cell r="D118" t="str">
            <v>B Others</v>
          </cell>
        </row>
        <row r="119">
          <cell r="B119" t="str">
            <v>B5(2)</v>
          </cell>
          <cell r="D119" t="str">
            <v>B Others</v>
          </cell>
        </row>
        <row r="120">
          <cell r="B120" t="str">
            <v>B5(3)</v>
          </cell>
          <cell r="D120" t="str">
            <v>B Others</v>
          </cell>
        </row>
        <row r="121">
          <cell r="B121" t="str">
            <v>B5(4)</v>
          </cell>
          <cell r="D121" t="str">
            <v>B Others</v>
          </cell>
        </row>
        <row r="122">
          <cell r="B122" t="str">
            <v>B7</v>
          </cell>
          <cell r="D122" t="str">
            <v>B Others</v>
          </cell>
        </row>
        <row r="123">
          <cell r="B123" t="str">
            <v>CAHPS</v>
          </cell>
          <cell r="D123" t="str">
            <v>CAHPS others</v>
          </cell>
        </row>
        <row r="124">
          <cell r="B124" t="str">
            <v>CAHPS - ??</v>
          </cell>
          <cell r="D124" t="str">
            <v>CAHPS others</v>
          </cell>
        </row>
        <row r="125">
          <cell r="B125" t="str">
            <v>CAHPS/FZ</v>
          </cell>
          <cell r="D125" t="str">
            <v>CAHPS others</v>
          </cell>
        </row>
        <row r="126">
          <cell r="B126" t="str">
            <v>CAHPS/FZ-AR</v>
          </cell>
          <cell r="D126" t="str">
            <v>CAHPS others</v>
          </cell>
        </row>
        <row r="127">
          <cell r="B127" t="str">
            <v>CAHPS/FZ-Arbor</v>
          </cell>
          <cell r="D127" t="str">
            <v>CAHPS others</v>
          </cell>
        </row>
        <row r="128">
          <cell r="B128" t="str">
            <v>CAHPS/FZ-Deyta</v>
          </cell>
          <cell r="D128" t="str">
            <v>CAHPS others</v>
          </cell>
        </row>
        <row r="129">
          <cell r="B129" t="str">
            <v>CAHPS-FZ/DE</v>
          </cell>
          <cell r="D129" t="str">
            <v>CAHPS others</v>
          </cell>
        </row>
        <row r="130">
          <cell r="B130" t="str">
            <v>CAHPS-FZ/Deyta</v>
          </cell>
          <cell r="D130" t="str">
            <v>CAHPS others</v>
          </cell>
        </row>
        <row r="131">
          <cell r="B131" t="str">
            <v>CAHPS-FZ/Fields</v>
          </cell>
          <cell r="D131" t="str">
            <v>CAHPS others</v>
          </cell>
        </row>
        <row r="132">
          <cell r="B132" t="str">
            <v>CAHPS-FZ/MRHC</v>
          </cell>
          <cell r="D132" t="str">
            <v>CAHPS others</v>
          </cell>
        </row>
        <row r="133">
          <cell r="B133" t="str">
            <v>CAHPS-FZ-Deyta</v>
          </cell>
          <cell r="D133" t="str">
            <v>CAHPS others</v>
          </cell>
        </row>
        <row r="134">
          <cell r="B134" t="str">
            <v>CAHPS-FZ-DSS</v>
          </cell>
          <cell r="D134" t="str">
            <v>CAHPS others</v>
          </cell>
        </row>
        <row r="135">
          <cell r="B135" t="str">
            <v>CAHPS-NRC</v>
          </cell>
          <cell r="D135" t="str">
            <v>CAHPS others</v>
          </cell>
        </row>
        <row r="136">
          <cell r="B136" t="str">
            <v>CAHPS-NRC Picker</v>
          </cell>
          <cell r="D136" t="str">
            <v>CAHPS others</v>
          </cell>
        </row>
        <row r="137">
          <cell r="B137" t="str">
            <v>CAHPS-PG/AV</v>
          </cell>
          <cell r="D137" t="str">
            <v>CAHPS others</v>
          </cell>
        </row>
        <row r="138">
          <cell r="B138" t="str">
            <v>CAHPS-PG/FZ</v>
          </cell>
          <cell r="D138" t="str">
            <v>CAHPS others</v>
          </cell>
        </row>
        <row r="139">
          <cell r="B139" t="str">
            <v>CAHPS-PG/FZ/MRCH</v>
          </cell>
          <cell r="D139" t="str">
            <v>CAHPS others</v>
          </cell>
        </row>
        <row r="140">
          <cell r="B140" t="str">
            <v>CAHPS-PG/NRC</v>
          </cell>
          <cell r="D140" t="str">
            <v>CAHPS others</v>
          </cell>
        </row>
        <row r="141">
          <cell r="B141" t="str">
            <v xml:space="preserve">CAHPS-PG/NRC </v>
          </cell>
          <cell r="D141" t="str">
            <v>CAHPS others</v>
          </cell>
        </row>
        <row r="142">
          <cell r="B142" t="str">
            <v>CAHPS-PG/OCS</v>
          </cell>
          <cell r="D142" t="str">
            <v>CAHPS others</v>
          </cell>
        </row>
        <row r="143">
          <cell r="B143" t="str">
            <v>CAHPS-PG-NRC</v>
          </cell>
          <cell r="D143" t="str">
            <v>CAHPS others</v>
          </cell>
        </row>
        <row r="144">
          <cell r="B144" t="str">
            <v>CAHPS-PG-RMS</v>
          </cell>
          <cell r="D144" t="str">
            <v>CAHPS others</v>
          </cell>
        </row>
        <row r="145">
          <cell r="B145" t="str">
            <v>CAHSP-FZ</v>
          </cell>
          <cell r="D145" t="str">
            <v>CAHPS others</v>
          </cell>
        </row>
        <row r="146">
          <cell r="B146" t="str">
            <v>CareWatch-Bi Dir</v>
          </cell>
          <cell r="D146" t="str">
            <v>CAHPS others</v>
          </cell>
        </row>
        <row r="147">
          <cell r="B147" t="str">
            <v>CareWatch-Bio Dir</v>
          </cell>
          <cell r="D147" t="str">
            <v>CAHPS others</v>
          </cell>
        </row>
        <row r="148">
          <cell r="B148" t="str">
            <v xml:space="preserve">CC </v>
          </cell>
          <cell r="D148" t="str">
            <v xml:space="preserve">Other - CC </v>
          </cell>
        </row>
        <row r="149">
          <cell r="B149" t="str">
            <v>CFB</v>
          </cell>
          <cell r="D149" t="str">
            <v>Other - CFB</v>
          </cell>
        </row>
        <row r="150">
          <cell r="B150" t="str">
            <v>CL-Sub Fee</v>
          </cell>
          <cell r="D150" t="str">
            <v>Other - CL-Sub Fee</v>
          </cell>
        </row>
        <row r="151">
          <cell r="B151" t="str">
            <v xml:space="preserve">CS </v>
          </cell>
          <cell r="D151" t="str">
            <v xml:space="preserve">Other - CS </v>
          </cell>
        </row>
        <row r="152">
          <cell r="B152" t="str">
            <v>EFMD/MA</v>
          </cell>
          <cell r="D152" t="str">
            <v>Other - EFMD/MA</v>
          </cell>
        </row>
        <row r="153">
          <cell r="B153" t="str">
            <v>Escrow</v>
          </cell>
          <cell r="D153" t="str">
            <v>Other - Escrow</v>
          </cell>
        </row>
        <row r="154">
          <cell r="B154" t="str">
            <v>HHG</v>
          </cell>
          <cell r="D154" t="str">
            <v>Other - HHG</v>
          </cell>
        </row>
        <row r="155">
          <cell r="B155" t="str">
            <v>IL-Sub Fee</v>
          </cell>
          <cell r="D155" t="str">
            <v>Other - IL-Sub Fee</v>
          </cell>
        </row>
        <row r="156">
          <cell r="B156" t="str">
            <v>INC-HSIS</v>
          </cell>
          <cell r="D156" t="str">
            <v>Other - INC-HSIS</v>
          </cell>
        </row>
        <row r="157">
          <cell r="B157" t="str">
            <v>INO</v>
          </cell>
          <cell r="D157" t="str">
            <v>Other - INO</v>
          </cell>
        </row>
        <row r="158">
          <cell r="B158" t="str">
            <v>INT-bid HL7</v>
          </cell>
          <cell r="D158" t="str">
            <v>INT Other</v>
          </cell>
        </row>
        <row r="159">
          <cell r="B159" t="str">
            <v>INT-BIDIR</v>
          </cell>
          <cell r="D159" t="str">
            <v>INT Other</v>
          </cell>
        </row>
        <row r="160">
          <cell r="B160" t="str">
            <v>INT-CC</v>
          </cell>
          <cell r="D160" t="str">
            <v>INT Other</v>
          </cell>
        </row>
        <row r="161">
          <cell r="B161" t="str">
            <v>INT-CW</v>
          </cell>
          <cell r="D161" t="str">
            <v>INT Other</v>
          </cell>
        </row>
        <row r="162">
          <cell r="B162" t="str">
            <v>INT-CW2nd Dir.</v>
          </cell>
          <cell r="D162" t="str">
            <v>INT Other</v>
          </cell>
        </row>
        <row r="163">
          <cell r="B163" t="str">
            <v>INT-DB</v>
          </cell>
          <cell r="D163" t="str">
            <v>INT Other</v>
          </cell>
        </row>
        <row r="164">
          <cell r="B164" t="str">
            <v>INT-Payroll</v>
          </cell>
          <cell r="D164" t="str">
            <v>INT Other</v>
          </cell>
        </row>
        <row r="165">
          <cell r="B165" t="str">
            <v>INT-Payroll Export</v>
          </cell>
          <cell r="D165" t="str">
            <v>INT Other</v>
          </cell>
        </row>
        <row r="166">
          <cell r="B166" t="str">
            <v>INT-PR</v>
          </cell>
          <cell r="D166" t="str">
            <v>INT Other</v>
          </cell>
        </row>
        <row r="167">
          <cell r="B167" t="str">
            <v>INT-SDI</v>
          </cell>
          <cell r="D167" t="str">
            <v>INT Other</v>
          </cell>
        </row>
        <row r="168">
          <cell r="B168" t="str">
            <v>S1</v>
          </cell>
          <cell r="D168" t="str">
            <v>S Other</v>
          </cell>
        </row>
        <row r="169">
          <cell r="B169" t="str">
            <v xml:space="preserve">S11 </v>
          </cell>
          <cell r="D169" t="str">
            <v>S Other</v>
          </cell>
        </row>
        <row r="170">
          <cell r="B170" t="str">
            <v>S2</v>
          </cell>
          <cell r="D170" t="str">
            <v>S Other</v>
          </cell>
        </row>
        <row r="171">
          <cell r="B171" t="str">
            <v>S3</v>
          </cell>
          <cell r="D171" t="str">
            <v>S Other</v>
          </cell>
        </row>
        <row r="172">
          <cell r="B172" t="str">
            <v>S5</v>
          </cell>
          <cell r="D172" t="str">
            <v>S Other</v>
          </cell>
        </row>
        <row r="173">
          <cell r="B173" t="str">
            <v>S5(1)</v>
          </cell>
          <cell r="D173" t="str">
            <v>S Other</v>
          </cell>
        </row>
        <row r="174">
          <cell r="B174" t="str">
            <v>S6</v>
          </cell>
          <cell r="D174" t="str">
            <v>S Other</v>
          </cell>
        </row>
        <row r="175">
          <cell r="B175" t="str">
            <v>S7</v>
          </cell>
          <cell r="D175" t="str">
            <v>S Other</v>
          </cell>
        </row>
        <row r="176">
          <cell r="B176" t="str">
            <v>S8</v>
          </cell>
          <cell r="D176" t="str">
            <v>S Other</v>
          </cell>
        </row>
        <row r="177">
          <cell r="B177" t="str">
            <v>Subscription</v>
          </cell>
          <cell r="D177" t="str">
            <v>Subscription Fees</v>
          </cell>
        </row>
        <row r="178">
          <cell r="B178" t="str">
            <v>Subscription Fees</v>
          </cell>
          <cell r="D178" t="str">
            <v>Subscription Fees</v>
          </cell>
        </row>
        <row r="179">
          <cell r="B179" t="str">
            <v>Subscriptions</v>
          </cell>
          <cell r="D179" t="str">
            <v>Subscription Fees</v>
          </cell>
        </row>
        <row r="180">
          <cell r="B180" t="str">
            <v>VS-ME Service</v>
          </cell>
          <cell r="D180" t="str">
            <v>VS-ME Service</v>
          </cell>
        </row>
        <row r="256">
          <cell r="F256" t="str">
            <v xml:space="preserve"> </v>
          </cell>
        </row>
      </sheetData>
      <sheetData sheetId="1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UP"/>
      <sheetName val="COVER"/>
      <sheetName val="INDEX"/>
      <sheetName val="Audit Sign off"/>
      <sheetName val="Director Representation"/>
      <sheetName val="C1000 Cash Flow "/>
      <sheetName val="P1000 P&amp;L"/>
      <sheetName val="P1100 Turnover"/>
      <sheetName val="P1110 Cost of Sales"/>
      <sheetName val="P1120 Distribution Costs"/>
      <sheetName val="P1130 Admin Costs"/>
      <sheetName val="P1170 Other Operating Income"/>
      <sheetName val="P1200 Exceptional Items"/>
      <sheetName val="P1300 Interest"/>
      <sheetName val="P1400 Dividends"/>
      <sheetName val="P1500 Other P&amp;L Details"/>
      <sheetName val="P1600 Profit Reconciliation"/>
      <sheetName val="B1000 Balance Sheet"/>
      <sheetName val="B1100 Tangible Assets"/>
      <sheetName val="B1110 Plant and Equipment"/>
      <sheetName val="B1120 Fixed Asset Disposals"/>
      <sheetName val="B1150 Intangibles - Internal"/>
      <sheetName val="B1160 Purchased Goodwill"/>
      <sheetName val="B1200 Investment in Subs"/>
      <sheetName val="B1210 Provision in Subs"/>
      <sheetName val="B1300 Associates &amp; Other Invest"/>
      <sheetName val="B1400 Stocks"/>
      <sheetName val="B1500 Debtors"/>
      <sheetName val="B1600 Current Asset Investments"/>
      <sheetName val="B1700 Cash &amp; Bank"/>
      <sheetName val="B1800 Creditors &lt; 1 Year"/>
      <sheetName val="B1900 Creditors &gt; 1 Year"/>
      <sheetName val="B2000 Leasing and Provisions"/>
      <sheetName val="B2010 Loans"/>
      <sheetName val="B2100 Intra Group"/>
      <sheetName val="B2200 Assoc, Cap Com, Conting"/>
      <sheetName val="B3000 Share Capital &amp; Reserves"/>
      <sheetName val="R1000 Related Party Trans"/>
      <sheetName val="T1000 Taxation"/>
      <sheetName val="T1100 Tax Reconciliation"/>
      <sheetName val="T1200 Deferred Tax"/>
      <sheetName val="18 mth reconcilaition"/>
      <sheetName val="SET_UP"/>
      <sheetName val="Audit_Sign_off"/>
      <sheetName val="Director_Representation"/>
      <sheetName val="C1000_Cash_Flow_"/>
      <sheetName val="P1000_P&amp;L"/>
      <sheetName val="P1100_Turnover"/>
      <sheetName val="P1110_Cost_of_Sales"/>
      <sheetName val="P1120_Distribution_Costs"/>
      <sheetName val="P1130_Admin_Costs"/>
      <sheetName val="P1170_Other_Operating_Income"/>
      <sheetName val="P1200_Exceptional_Items"/>
      <sheetName val="P1300_Interest"/>
      <sheetName val="P1400_Dividends"/>
      <sheetName val="P1500_Other_P&amp;L_Details"/>
      <sheetName val="P1600_Profit_Reconciliation"/>
      <sheetName val="B1000_Balance_Sheet"/>
      <sheetName val="B1100_Tangible_Assets"/>
      <sheetName val="B1110_Plant_and_Equipment"/>
      <sheetName val="B1120_Fixed_Asset_Disposals"/>
      <sheetName val="B1150_Intangibles_-_Internal"/>
      <sheetName val="B1160_Purchased_Goodwill"/>
      <sheetName val="B1200_Investment_in_Subs"/>
      <sheetName val="B1210_Provision_in_Subs"/>
      <sheetName val="B1300_Associates_&amp;_Other_Invest"/>
      <sheetName val="B1400_Stocks"/>
      <sheetName val="B1500_Debtors"/>
      <sheetName val="B1600_Current_Asset_Investments"/>
      <sheetName val="B1700_Cash_&amp;_Bank"/>
      <sheetName val="B1800_Creditors_&lt;_1_Year"/>
      <sheetName val="B1900_Creditors_&gt;_1_Year"/>
      <sheetName val="B2000_Leasing_and_Provisions"/>
      <sheetName val="B2010_Loans"/>
      <sheetName val="B2100_Intra_Group"/>
      <sheetName val="B2200_Assoc,_Cap_Com,_Conting"/>
      <sheetName val="B3000_Share_Capital_&amp;_Reserves"/>
      <sheetName val="R1000_Related_Party_Trans"/>
      <sheetName val="T1000_Taxation"/>
      <sheetName val="T1100_Tax_Reconciliation"/>
      <sheetName val="T1200_Deferred_Tax"/>
      <sheetName val="18_mth_reconcilaition"/>
      <sheetName val="DCF"/>
      <sheetName val="Unlevered FCF"/>
      <sheetName val="General Data"/>
      <sheetName val="Original Andrew___Data"/>
    </sheetNames>
    <sheetDataSet>
      <sheetData sheetId="0">
        <row r="3">
          <cell r="B3" t="str">
            <v>PARSEQ STATUTORY YEAR END PACK</v>
          </cell>
        </row>
        <row r="4">
          <cell r="B4" t="str">
            <v>TWELVE MONTHS ENDED 31 DECEMBER 2010</v>
          </cell>
        </row>
        <row r="12">
          <cell r="C12" t="str">
            <v>DOCUMETRIC HELLABY LIMITED</v>
          </cell>
        </row>
        <row r="14">
          <cell r="C14">
            <v>2010</v>
          </cell>
        </row>
        <row r="16">
          <cell r="C16" t="str">
            <v>GBP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B7" t="str">
            <v>DOCUMETRIC HELLABY LIMITED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B7" t="str">
            <v>DOCUMETRIC HELLABY LIMITED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FARMSCOMBINED"/>
      <sheetName val="CITYNATIONAL"/>
      <sheetName val="PAYROLL"/>
      <sheetName val="Fleet "/>
      <sheetName val="CITYNATIONAL (2)"/>
    </sheet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One-time Analysis"/>
      <sheetName val="MRR Analysis"/>
      <sheetName val="MRR by Product By Account"/>
      <sheetName val="Def Rev Jnl by GL"/>
      <sheetName val="Manual Def Entry"/>
      <sheetName val="Draft Jul08 Def Rev"/>
      <sheetName val="Jun08 Def Rev"/>
      <sheetName val="Piv GL COde rev"/>
      <sheetName val="Lookup-GL"/>
      <sheetName val="Lookup-It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Item Number</v>
          </cell>
          <cell r="B1" t="str">
            <v>Item Description</v>
          </cell>
          <cell r="C1" t="str">
            <v>Product</v>
          </cell>
          <cell r="D1" t="str">
            <v>Catergory</v>
          </cell>
          <cell r="E1" t="str">
            <v>Revenue Type</v>
          </cell>
          <cell r="F1" t="str">
            <v>Item Type</v>
          </cell>
          <cell r="G1" t="str">
            <v>Node</v>
          </cell>
        </row>
        <row r="2">
          <cell r="A2" t="str">
            <v>3300-00</v>
          </cell>
          <cell r="B2" t="str">
            <v>Patron Office Per Seat License Fee (One Time)</v>
          </cell>
          <cell r="C2" t="str">
            <v>Patron</v>
          </cell>
          <cell r="D2" t="str">
            <v>Licence</v>
          </cell>
          <cell r="E2" t="str">
            <v>One Time</v>
          </cell>
          <cell r="F2" t="str">
            <v>Sales Inventory</v>
          </cell>
          <cell r="G2" t="str">
            <v>Item</v>
          </cell>
        </row>
        <row r="3">
          <cell r="A3" t="str">
            <v>3310-00</v>
          </cell>
          <cell r="B3" t="str">
            <v>Patron Per Seat Lease Fee (Annual, billed Monthly)</v>
          </cell>
          <cell r="C3" t="str">
            <v>Patron</v>
          </cell>
          <cell r="D3" t="str">
            <v>Lease</v>
          </cell>
          <cell r="E3" t="str">
            <v>Monthly</v>
          </cell>
          <cell r="F3" t="str">
            <v>Sales Inventory</v>
          </cell>
          <cell r="G3" t="str">
            <v>Item</v>
          </cell>
        </row>
        <row r="4">
          <cell r="A4" t="str">
            <v>3320-00</v>
          </cell>
          <cell r="B4" t="str">
            <v>Patron Patient Flex Fee</v>
          </cell>
          <cell r="C4" t="str">
            <v>Patron</v>
          </cell>
          <cell r="D4" t="str">
            <v>Flex Fee</v>
          </cell>
          <cell r="E4" t="str">
            <v>Monthly</v>
          </cell>
          <cell r="F4" t="str">
            <v>Sales Inventory</v>
          </cell>
          <cell r="G4" t="str">
            <v>Item</v>
          </cell>
        </row>
        <row r="5">
          <cell r="A5" t="str">
            <v>3340-00</v>
          </cell>
          <cell r="B5" t="str">
            <v>Patron Office Per Seat Annual Maintenance</v>
          </cell>
          <cell r="C5" t="str">
            <v>Patron</v>
          </cell>
          <cell r="D5" t="str">
            <v>Maintenance</v>
          </cell>
          <cell r="E5" t="str">
            <v>Annual</v>
          </cell>
          <cell r="F5" t="str">
            <v>Sales Inventory</v>
          </cell>
          <cell r="G5" t="str">
            <v>Item</v>
          </cell>
        </row>
        <row r="6">
          <cell r="A6" t="str">
            <v>3345-00</v>
          </cell>
          <cell r="B6" t="str">
            <v>Patron Office Per Seat Maintenance - monthly</v>
          </cell>
          <cell r="C6" t="str">
            <v>Patron</v>
          </cell>
          <cell r="D6" t="str">
            <v>Maintenance</v>
          </cell>
          <cell r="E6" t="str">
            <v>Monthly</v>
          </cell>
          <cell r="F6" t="str">
            <v>Sales Inventory</v>
          </cell>
          <cell r="G6" t="str">
            <v>Item</v>
          </cell>
        </row>
        <row r="7">
          <cell r="A7" t="str">
            <v>3351-00</v>
          </cell>
          <cell r="B7" t="str">
            <v>Patron Hosting Service</v>
          </cell>
          <cell r="C7" t="str">
            <v>Patron</v>
          </cell>
          <cell r="D7" t="str">
            <v>Hosting</v>
          </cell>
          <cell r="E7" t="str">
            <v>Monthly</v>
          </cell>
          <cell r="F7" t="str">
            <v>xx</v>
          </cell>
          <cell r="G7" t="str">
            <v>xx</v>
          </cell>
        </row>
        <row r="8">
          <cell r="A8" t="str">
            <v>3360-00</v>
          </cell>
          <cell r="B8" t="str">
            <v>Patron Implementation</v>
          </cell>
          <cell r="C8" t="str">
            <v>Patron</v>
          </cell>
          <cell r="D8" t="str">
            <v>Implementation</v>
          </cell>
          <cell r="E8" t="str">
            <v>One Time</v>
          </cell>
          <cell r="F8" t="str">
            <v>Services</v>
          </cell>
          <cell r="G8" t="str">
            <v>Item</v>
          </cell>
        </row>
        <row r="9">
          <cell r="A9" t="str">
            <v>3361-00</v>
          </cell>
          <cell r="B9" t="str">
            <v>Patron Data Conversion</v>
          </cell>
          <cell r="C9" t="str">
            <v>Patron</v>
          </cell>
          <cell r="D9" t="str">
            <v>Blank</v>
          </cell>
          <cell r="E9" t="str">
            <v>Blank</v>
          </cell>
          <cell r="F9" t="str">
            <v>Services</v>
          </cell>
          <cell r="G9" t="str">
            <v>Item</v>
          </cell>
        </row>
        <row r="10">
          <cell r="A10" t="str">
            <v>3370-00</v>
          </cell>
          <cell r="B10" t="str">
            <v>Patron On-Site Training Daily Rate</v>
          </cell>
          <cell r="C10" t="str">
            <v>Patron</v>
          </cell>
          <cell r="D10" t="str">
            <v>Training</v>
          </cell>
          <cell r="E10" t="str">
            <v>One Time</v>
          </cell>
          <cell r="F10" t="str">
            <v>Services</v>
          </cell>
          <cell r="G10" t="str">
            <v>Item</v>
          </cell>
        </row>
        <row r="11">
          <cell r="A11" t="str">
            <v>3370-01</v>
          </cell>
          <cell r="B11" t="str">
            <v>Patron On-Site Training - FUNDAMENTALS  I</v>
          </cell>
          <cell r="C11" t="str">
            <v>Patron</v>
          </cell>
          <cell r="D11" t="str">
            <v>Training</v>
          </cell>
          <cell r="E11" t="str">
            <v>One Time</v>
          </cell>
          <cell r="F11" t="str">
            <v>Services</v>
          </cell>
          <cell r="G11" t="str">
            <v>Item</v>
          </cell>
        </row>
        <row r="12">
          <cell r="A12" t="str">
            <v>3370-02</v>
          </cell>
          <cell r="B12" t="str">
            <v>Patron On-Site Training - FUNDAMENTALS  II</v>
          </cell>
          <cell r="C12" t="str">
            <v>Patron</v>
          </cell>
          <cell r="D12" t="str">
            <v>Training</v>
          </cell>
          <cell r="E12" t="str">
            <v>One Time</v>
          </cell>
          <cell r="F12" t="str">
            <v>Services</v>
          </cell>
          <cell r="G12" t="str">
            <v>Item</v>
          </cell>
        </row>
        <row r="13">
          <cell r="A13" t="str">
            <v>3370-03</v>
          </cell>
          <cell r="B13" t="str">
            <v>Patron On-Site Training - OPTIMIZATION</v>
          </cell>
          <cell r="C13" t="str">
            <v>Patron</v>
          </cell>
          <cell r="D13" t="str">
            <v>Training</v>
          </cell>
          <cell r="E13" t="str">
            <v>One Time</v>
          </cell>
          <cell r="F13" t="str">
            <v>Services</v>
          </cell>
          <cell r="G13" t="str">
            <v>Item</v>
          </cell>
        </row>
        <row r="14">
          <cell r="A14" t="str">
            <v>3371-00</v>
          </cell>
          <cell r="B14" t="str">
            <v>Patron Training at LCS</v>
          </cell>
          <cell r="C14" t="str">
            <v>Patron</v>
          </cell>
          <cell r="D14" t="str">
            <v>Training</v>
          </cell>
          <cell r="E14" t="str">
            <v>One Time</v>
          </cell>
          <cell r="F14" t="str">
            <v>Services</v>
          </cell>
          <cell r="G14" t="str">
            <v>Item</v>
          </cell>
        </row>
        <row r="15">
          <cell r="A15" t="str">
            <v>3371-01</v>
          </cell>
          <cell r="B15" t="str">
            <v>Patron Training at LCS - FUNDAMENTALS  I</v>
          </cell>
          <cell r="C15" t="str">
            <v>Patron</v>
          </cell>
          <cell r="D15" t="str">
            <v>Training</v>
          </cell>
          <cell r="E15" t="str">
            <v>One Time</v>
          </cell>
          <cell r="F15" t="str">
            <v>Services</v>
          </cell>
          <cell r="G15" t="str">
            <v>Item</v>
          </cell>
        </row>
        <row r="16">
          <cell r="A16" t="str">
            <v>3371-02</v>
          </cell>
          <cell r="B16" t="str">
            <v>Patron Training at LCS - FUNDAMENTALS  II</v>
          </cell>
          <cell r="C16" t="str">
            <v>Patron</v>
          </cell>
          <cell r="D16" t="str">
            <v>Training</v>
          </cell>
          <cell r="E16" t="str">
            <v>One Time</v>
          </cell>
          <cell r="F16" t="str">
            <v>Services</v>
          </cell>
          <cell r="G16" t="str">
            <v>Item</v>
          </cell>
        </row>
        <row r="17">
          <cell r="A17" t="str">
            <v>3372-00</v>
          </cell>
          <cell r="B17" t="str">
            <v>Patron Training-Remote</v>
          </cell>
          <cell r="C17" t="str">
            <v>Patron</v>
          </cell>
          <cell r="D17" t="str">
            <v>Training</v>
          </cell>
          <cell r="E17" t="str">
            <v>One Time</v>
          </cell>
          <cell r="F17" t="str">
            <v>Services</v>
          </cell>
          <cell r="G17" t="str">
            <v>Item</v>
          </cell>
        </row>
        <row r="18">
          <cell r="A18" t="str">
            <v>3373-00</v>
          </cell>
          <cell r="B18" t="str">
            <v>Patron Travel Time Hourly Rate</v>
          </cell>
          <cell r="C18" t="str">
            <v>Patron</v>
          </cell>
          <cell r="D18" t="str">
            <v>Travel</v>
          </cell>
          <cell r="E18" t="str">
            <v>One Time</v>
          </cell>
          <cell r="F18" t="str">
            <v>Services</v>
          </cell>
          <cell r="G18" t="str">
            <v>Item</v>
          </cell>
        </row>
        <row r="19">
          <cell r="A19" t="str">
            <v>3380-00</v>
          </cell>
          <cell r="B19" t="str">
            <v>Patron Billable Support</v>
          </cell>
          <cell r="C19" t="str">
            <v>Patron</v>
          </cell>
          <cell r="D19" t="str">
            <v>Support</v>
          </cell>
          <cell r="E19" t="str">
            <v>One Time</v>
          </cell>
          <cell r="F19" t="str">
            <v>Services</v>
          </cell>
          <cell r="G19" t="str">
            <v>Item</v>
          </cell>
        </row>
        <row r="20">
          <cell r="A20" t="str">
            <v>3400-00</v>
          </cell>
          <cell r="B20" t="str">
            <v>PtCT Interface</v>
          </cell>
          <cell r="C20" t="str">
            <v>Patron</v>
          </cell>
          <cell r="D20" t="str">
            <v>Blank</v>
          </cell>
          <cell r="E20" t="str">
            <v>Blank</v>
          </cell>
          <cell r="F20" t="str">
            <v>Sales Inventory</v>
          </cell>
          <cell r="G20" t="str">
            <v>Item</v>
          </cell>
        </row>
        <row r="21">
          <cell r="A21" t="str">
            <v>3405-00</v>
          </cell>
          <cell r="B21" t="str">
            <v>PtCT Interface Maintenance</v>
          </cell>
          <cell r="C21" t="str">
            <v>Patron</v>
          </cell>
          <cell r="D21" t="str">
            <v>Maintenance</v>
          </cell>
          <cell r="E21" t="str">
            <v>Monthly, Annual</v>
          </cell>
          <cell r="F21" t="str">
            <v>Sales Inventory</v>
          </cell>
          <cell r="G21" t="str">
            <v>Item</v>
          </cell>
        </row>
        <row r="22">
          <cell r="A22" t="str">
            <v>3410-00</v>
          </cell>
          <cell r="B22" t="str">
            <v>Payroll Export Module</v>
          </cell>
          <cell r="C22" t="str">
            <v>Patron</v>
          </cell>
          <cell r="D22" t="str">
            <v>Module</v>
          </cell>
          <cell r="E22" t="str">
            <v>Monthly</v>
          </cell>
          <cell r="F22" t="str">
            <v>Sales Inventory</v>
          </cell>
          <cell r="G22" t="str">
            <v>Item</v>
          </cell>
        </row>
        <row r="23">
          <cell r="A23" t="str">
            <v>3430-00</v>
          </cell>
          <cell r="B23" t="str">
            <v>PTR Control Desk</v>
          </cell>
          <cell r="C23" t="str">
            <v>Patron</v>
          </cell>
          <cell r="D23" t="str">
            <v>Blank</v>
          </cell>
          <cell r="E23" t="str">
            <v>Blank</v>
          </cell>
          <cell r="F23" t="str">
            <v>Sales Inventory</v>
          </cell>
          <cell r="G23" t="str">
            <v>Item</v>
          </cell>
        </row>
        <row r="24">
          <cell r="A24" t="str">
            <v>3500-00</v>
          </cell>
          <cell r="B24" t="str">
            <v>POC Device Per Seat License Fee</v>
          </cell>
          <cell r="C24" t="str">
            <v>POC</v>
          </cell>
          <cell r="D24" t="str">
            <v>Licence</v>
          </cell>
          <cell r="E24" t="str">
            <v>One Time</v>
          </cell>
          <cell r="F24" t="str">
            <v>Sales Inventory</v>
          </cell>
          <cell r="G24" t="str">
            <v>Item</v>
          </cell>
        </row>
        <row r="25">
          <cell r="A25" t="str">
            <v>3510-00</v>
          </cell>
          <cell r="B25" t="str">
            <v>POC Device Per Seat Lease Fee</v>
          </cell>
          <cell r="C25" t="str">
            <v>POC</v>
          </cell>
          <cell r="D25" t="str">
            <v>Lease</v>
          </cell>
          <cell r="E25" t="str">
            <v>Monthly</v>
          </cell>
          <cell r="F25" t="str">
            <v>Sales Inventory</v>
          </cell>
          <cell r="G25" t="str">
            <v>Item</v>
          </cell>
        </row>
        <row r="26">
          <cell r="A26" t="str">
            <v>3540-00</v>
          </cell>
          <cell r="B26" t="str">
            <v>POC Device Per Seat Annual Maintenance Fee</v>
          </cell>
          <cell r="C26" t="str">
            <v>POC</v>
          </cell>
          <cell r="D26" t="str">
            <v>Maintenance</v>
          </cell>
          <cell r="E26" t="str">
            <v>Annual</v>
          </cell>
          <cell r="F26" t="str">
            <v>Sales Inventory</v>
          </cell>
          <cell r="G26" t="str">
            <v>Item</v>
          </cell>
        </row>
        <row r="27">
          <cell r="A27" t="str">
            <v>3545-00</v>
          </cell>
          <cell r="B27" t="str">
            <v>POC Device Per Seat Monthly Maintenance Fee</v>
          </cell>
          <cell r="C27" t="str">
            <v>POC</v>
          </cell>
          <cell r="D27" t="str">
            <v>Maintenance</v>
          </cell>
          <cell r="E27" t="str">
            <v>Monthly</v>
          </cell>
          <cell r="F27" t="str">
            <v>Sales Inventory</v>
          </cell>
          <cell r="G27" t="str">
            <v>Item</v>
          </cell>
        </row>
        <row r="28">
          <cell r="A28" t="str">
            <v>3546-00</v>
          </cell>
          <cell r="B28" t="str">
            <v>POC Device Per Seat Maintenance Fee - Monthly</v>
          </cell>
          <cell r="C28" t="str">
            <v>POC</v>
          </cell>
          <cell r="D28" t="str">
            <v>Maintenance</v>
          </cell>
          <cell r="E28" t="str">
            <v>Monthly</v>
          </cell>
          <cell r="F28" t="str">
            <v>Sales Inventory</v>
          </cell>
          <cell r="G28" t="str">
            <v>Item</v>
          </cell>
        </row>
        <row r="29">
          <cell r="A29" t="str">
            <v>3560-00</v>
          </cell>
          <cell r="B29" t="str">
            <v>POC Implementation</v>
          </cell>
          <cell r="C29" t="str">
            <v>POC</v>
          </cell>
          <cell r="D29" t="str">
            <v>Implementation</v>
          </cell>
          <cell r="E29" t="str">
            <v>One Time</v>
          </cell>
          <cell r="F29" t="str">
            <v>Services</v>
          </cell>
          <cell r="G29" t="str">
            <v>Item</v>
          </cell>
        </row>
        <row r="30">
          <cell r="A30" t="str">
            <v>3570-00</v>
          </cell>
          <cell r="B30" t="str">
            <v>POC Device On-Site Training</v>
          </cell>
          <cell r="C30" t="str">
            <v>POC</v>
          </cell>
          <cell r="D30" t="str">
            <v>Training</v>
          </cell>
          <cell r="E30" t="str">
            <v>One Time</v>
          </cell>
          <cell r="F30" t="str">
            <v>Services</v>
          </cell>
          <cell r="G30" t="str">
            <v>Item</v>
          </cell>
        </row>
        <row r="31">
          <cell r="A31" t="str">
            <v>3570-01</v>
          </cell>
          <cell r="B31" t="str">
            <v>POC On-Site Training-Patron POC Office Fundamentals I</v>
          </cell>
          <cell r="C31" t="str">
            <v>POC</v>
          </cell>
          <cell r="D31" t="str">
            <v>Training</v>
          </cell>
          <cell r="E31" t="str">
            <v>One Time</v>
          </cell>
          <cell r="F31" t="str">
            <v>Services</v>
          </cell>
          <cell r="G31" t="str">
            <v>Item</v>
          </cell>
        </row>
        <row r="32">
          <cell r="A32" t="str">
            <v>3570-02</v>
          </cell>
          <cell r="B32" t="str">
            <v>POC On-Site Training-Patron POC Office "GO-LIVE"</v>
          </cell>
          <cell r="C32" t="str">
            <v>POC</v>
          </cell>
          <cell r="D32" t="str">
            <v>Training</v>
          </cell>
          <cell r="E32" t="str">
            <v>One Time</v>
          </cell>
          <cell r="F32" t="str">
            <v>Services</v>
          </cell>
          <cell r="G32" t="str">
            <v>Item</v>
          </cell>
        </row>
        <row r="33">
          <cell r="A33" t="str">
            <v>3570-03</v>
          </cell>
          <cell r="B33" t="str">
            <v>POC On-Site Training - POC DEVICE I</v>
          </cell>
          <cell r="C33" t="str">
            <v>POC</v>
          </cell>
          <cell r="D33" t="str">
            <v>Training</v>
          </cell>
          <cell r="E33" t="str">
            <v>One Time</v>
          </cell>
          <cell r="F33" t="str">
            <v>Services</v>
          </cell>
          <cell r="G33" t="str">
            <v>Item</v>
          </cell>
        </row>
        <row r="34">
          <cell r="A34" t="str">
            <v>3570-04</v>
          </cell>
          <cell r="B34" t="str">
            <v>POC On-Site Training - POC DEVICE "GO-LIVE"</v>
          </cell>
          <cell r="C34" t="str">
            <v>POC</v>
          </cell>
          <cell r="D34" t="str">
            <v>Training</v>
          </cell>
          <cell r="E34" t="str">
            <v>One Time</v>
          </cell>
          <cell r="F34" t="str">
            <v>Services</v>
          </cell>
          <cell r="G34" t="str">
            <v>Item</v>
          </cell>
        </row>
        <row r="35">
          <cell r="A35" t="str">
            <v>3570-05</v>
          </cell>
          <cell r="B35" t="str">
            <v>POC On-Site Training - POC DEVICE II</v>
          </cell>
          <cell r="C35" t="str">
            <v>POC</v>
          </cell>
          <cell r="D35" t="str">
            <v>Training</v>
          </cell>
          <cell r="E35" t="str">
            <v>One Time</v>
          </cell>
          <cell r="F35" t="str">
            <v>Services</v>
          </cell>
          <cell r="G35" t="str">
            <v>Item</v>
          </cell>
        </row>
        <row r="36">
          <cell r="A36" t="str">
            <v>3570-06</v>
          </cell>
          <cell r="B36" t="str">
            <v>POC On-Site Training - POC OPTIMIZING</v>
          </cell>
          <cell r="C36" t="str">
            <v>POC</v>
          </cell>
          <cell r="D36" t="str">
            <v>Training</v>
          </cell>
          <cell r="E36" t="str">
            <v>One Time</v>
          </cell>
          <cell r="F36" t="str">
            <v>Services</v>
          </cell>
          <cell r="G36" t="str">
            <v>Item</v>
          </cell>
        </row>
        <row r="37">
          <cell r="A37" t="str">
            <v>3570-07</v>
          </cell>
          <cell r="B37" t="str">
            <v>POC On-Site Training-Patron POC Office Fundamentals II</v>
          </cell>
          <cell r="C37" t="str">
            <v>POC</v>
          </cell>
          <cell r="D37" t="str">
            <v>Training</v>
          </cell>
          <cell r="E37" t="str">
            <v>One Time</v>
          </cell>
          <cell r="F37" t="str">
            <v>Services</v>
          </cell>
          <cell r="G37" t="str">
            <v>Item</v>
          </cell>
        </row>
        <row r="38">
          <cell r="A38" t="str">
            <v>3572-00</v>
          </cell>
          <cell r="B38" t="str">
            <v>POC Remote Training</v>
          </cell>
          <cell r="C38" t="str">
            <v>POC</v>
          </cell>
          <cell r="D38" t="str">
            <v>Training</v>
          </cell>
          <cell r="E38" t="str">
            <v>One Time</v>
          </cell>
          <cell r="F38" t="str">
            <v>Services</v>
          </cell>
          <cell r="G38" t="str">
            <v>Item</v>
          </cell>
        </row>
        <row r="39">
          <cell r="A39" t="str">
            <v>3573-00</v>
          </cell>
          <cell r="B39" t="str">
            <v>POC Travel Time</v>
          </cell>
          <cell r="C39" t="str">
            <v>POC</v>
          </cell>
          <cell r="D39" t="str">
            <v>Travel</v>
          </cell>
          <cell r="E39" t="str">
            <v>One Time</v>
          </cell>
          <cell r="F39" t="str">
            <v>Services</v>
          </cell>
          <cell r="G39" t="str">
            <v>Item</v>
          </cell>
        </row>
        <row r="40">
          <cell r="A40" t="str">
            <v>3700-00</v>
          </cell>
          <cell r="B40" t="str">
            <v>Prompt Lease</v>
          </cell>
          <cell r="C40" t="str">
            <v>Prompt</v>
          </cell>
          <cell r="D40" t="str">
            <v>Lease</v>
          </cell>
          <cell r="E40" t="str">
            <v>Monthly</v>
          </cell>
          <cell r="F40" t="str">
            <v>Sales Inventory</v>
          </cell>
          <cell r="G40" t="str">
            <v>Item</v>
          </cell>
        </row>
        <row r="41">
          <cell r="A41" t="str">
            <v>3710-00</v>
          </cell>
          <cell r="B41" t="str">
            <v>Prompt-Lite Lease</v>
          </cell>
          <cell r="C41" t="str">
            <v>Prompt</v>
          </cell>
          <cell r="D41" t="str">
            <v>Lease</v>
          </cell>
          <cell r="E41" t="str">
            <v>Monthly</v>
          </cell>
          <cell r="F41" t="str">
            <v>Sales Inventory</v>
          </cell>
          <cell r="G41" t="str">
            <v>Item</v>
          </cell>
        </row>
        <row r="42">
          <cell r="A42" t="str">
            <v>3720-00</v>
          </cell>
          <cell r="B42" t="str">
            <v>Prompt Link</v>
          </cell>
          <cell r="C42" t="str">
            <v>Prompt</v>
          </cell>
          <cell r="D42" t="str">
            <v>Link</v>
          </cell>
          <cell r="E42" t="str">
            <v>Monthly</v>
          </cell>
          <cell r="F42" t="str">
            <v>Sales Inventory</v>
          </cell>
          <cell r="G42" t="str">
            <v>Item</v>
          </cell>
        </row>
        <row r="43">
          <cell r="A43" t="str">
            <v>3730-00</v>
          </cell>
          <cell r="B43" t="str">
            <v>Prompt 8 Upgrade</v>
          </cell>
          <cell r="C43" t="str">
            <v>Prompt</v>
          </cell>
          <cell r="D43" t="str">
            <v>Upgrade</v>
          </cell>
          <cell r="E43" t="str">
            <v>Blank</v>
          </cell>
          <cell r="F43" t="str">
            <v>Sales Inventory</v>
          </cell>
          <cell r="G43" t="str">
            <v>Item</v>
          </cell>
        </row>
        <row r="44">
          <cell r="A44" t="str">
            <v>3740-00</v>
          </cell>
          <cell r="B44" t="str">
            <v>Prompt Maintenance</v>
          </cell>
          <cell r="C44" t="str">
            <v>Prompt</v>
          </cell>
          <cell r="D44" t="str">
            <v>Maintenance</v>
          </cell>
          <cell r="E44" t="str">
            <v>Monthly</v>
          </cell>
          <cell r="F44" t="str">
            <v>Sales Inventory</v>
          </cell>
          <cell r="G44" t="str">
            <v>Item</v>
          </cell>
        </row>
        <row r="45">
          <cell r="A45" t="str">
            <v>3750-00</v>
          </cell>
          <cell r="B45" t="str">
            <v>Prompt-Lite Maintenance</v>
          </cell>
          <cell r="C45" t="str">
            <v>Prompt</v>
          </cell>
          <cell r="D45" t="str">
            <v>Maintenance</v>
          </cell>
          <cell r="E45" t="str">
            <v>Monthly</v>
          </cell>
          <cell r="F45" t="str">
            <v>Sales Inventory</v>
          </cell>
          <cell r="G45" t="str">
            <v>Item</v>
          </cell>
        </row>
        <row r="46">
          <cell r="A46" t="str">
            <v>3760-00</v>
          </cell>
          <cell r="B46" t="str">
            <v>Prompt Implementation Fee</v>
          </cell>
          <cell r="C46" t="str">
            <v>Prompt</v>
          </cell>
          <cell r="D46" t="str">
            <v>Implementation</v>
          </cell>
          <cell r="E46" t="str">
            <v>One Time</v>
          </cell>
          <cell r="F46" t="str">
            <v>Sales Inventory</v>
          </cell>
          <cell r="G46" t="str">
            <v>Item</v>
          </cell>
        </row>
        <row r="47">
          <cell r="A47" t="str">
            <v>3770-00</v>
          </cell>
          <cell r="B47" t="str">
            <v>Prompt Onsite Training</v>
          </cell>
          <cell r="C47" t="str">
            <v>Prompt</v>
          </cell>
          <cell r="D47" t="str">
            <v>Training</v>
          </cell>
          <cell r="E47" t="str">
            <v>One Time</v>
          </cell>
          <cell r="F47" t="str">
            <v>Services</v>
          </cell>
          <cell r="G47" t="str">
            <v>Item</v>
          </cell>
        </row>
        <row r="48">
          <cell r="A48" t="str">
            <v>3771-00</v>
          </cell>
          <cell r="B48" t="str">
            <v>Prompt Training at  LCS</v>
          </cell>
          <cell r="C48" t="str">
            <v>Prompt</v>
          </cell>
          <cell r="D48" t="str">
            <v>Training</v>
          </cell>
          <cell r="E48" t="str">
            <v>One Time</v>
          </cell>
          <cell r="F48" t="str">
            <v>Services</v>
          </cell>
          <cell r="G48" t="str">
            <v>Item</v>
          </cell>
        </row>
        <row r="49">
          <cell r="A49" t="str">
            <v>3771-01</v>
          </cell>
          <cell r="B49" t="str">
            <v>Prompt Training at LCS - BASIC PROMPT</v>
          </cell>
          <cell r="C49" t="str">
            <v>Prompt</v>
          </cell>
          <cell r="D49" t="str">
            <v>Training</v>
          </cell>
          <cell r="E49" t="str">
            <v>One Time</v>
          </cell>
          <cell r="F49" t="str">
            <v>Services</v>
          </cell>
          <cell r="G49" t="str">
            <v>Item</v>
          </cell>
        </row>
        <row r="50">
          <cell r="A50" t="str">
            <v>3771-02</v>
          </cell>
          <cell r="B50" t="str">
            <v>Prompt Training at LCS - BILLING &amp; LEDGER</v>
          </cell>
          <cell r="C50" t="str">
            <v>Prompt</v>
          </cell>
          <cell r="D50" t="str">
            <v>Training</v>
          </cell>
          <cell r="E50" t="str">
            <v>One Time</v>
          </cell>
          <cell r="F50" t="str">
            <v>Services</v>
          </cell>
          <cell r="G50" t="str">
            <v>Item</v>
          </cell>
        </row>
        <row r="51">
          <cell r="A51" t="str">
            <v>3772-00</v>
          </cell>
          <cell r="B51" t="str">
            <v>Prompt Training - Remote</v>
          </cell>
          <cell r="C51" t="str">
            <v>Prompt</v>
          </cell>
          <cell r="D51" t="str">
            <v>Training</v>
          </cell>
          <cell r="E51" t="str">
            <v>One Time</v>
          </cell>
          <cell r="F51" t="str">
            <v>Sales Inventory</v>
          </cell>
          <cell r="G51" t="str">
            <v>Item</v>
          </cell>
        </row>
        <row r="52">
          <cell r="A52" t="str">
            <v>3773-00</v>
          </cell>
          <cell r="B52" t="str">
            <v>Prompt-Travel Time</v>
          </cell>
          <cell r="C52" t="str">
            <v>Prompt</v>
          </cell>
          <cell r="D52" t="str">
            <v>Travel</v>
          </cell>
          <cell r="E52" t="str">
            <v>One Time</v>
          </cell>
          <cell r="F52" t="str">
            <v>Services</v>
          </cell>
          <cell r="G52" t="str">
            <v>Item</v>
          </cell>
        </row>
        <row r="53">
          <cell r="A53" t="str">
            <v>3780-00</v>
          </cell>
          <cell r="B53" t="str">
            <v>Prompt Billable Support</v>
          </cell>
          <cell r="C53" t="str">
            <v>Prompt</v>
          </cell>
          <cell r="D53" t="str">
            <v>Support</v>
          </cell>
          <cell r="E53" t="str">
            <v>One Time</v>
          </cell>
          <cell r="F53" t="str">
            <v>Services</v>
          </cell>
          <cell r="G53" t="str">
            <v>Item</v>
          </cell>
        </row>
        <row r="54">
          <cell r="A54" t="str">
            <v>3799-00</v>
          </cell>
          <cell r="B54" t="str">
            <v>Prompt Returns</v>
          </cell>
          <cell r="C54" t="str">
            <v>Prompt</v>
          </cell>
          <cell r="D54" t="str">
            <v>Other</v>
          </cell>
          <cell r="E54" t="str">
            <v>One Time</v>
          </cell>
          <cell r="F54" t="str">
            <v>Services</v>
          </cell>
          <cell r="G54" t="str">
            <v>Item</v>
          </cell>
        </row>
        <row r="55">
          <cell r="A55" t="str">
            <v>3800-00</v>
          </cell>
          <cell r="B55" t="str">
            <v>Receivables Master</v>
          </cell>
          <cell r="C55" t="str">
            <v>FSD</v>
          </cell>
          <cell r="D55" t="str">
            <v>Receivables Master</v>
          </cell>
          <cell r="E55" t="str">
            <v>Monthly</v>
          </cell>
          <cell r="F55" t="str">
            <v>Services</v>
          </cell>
          <cell r="G55" t="str">
            <v>Item</v>
          </cell>
        </row>
        <row r="56">
          <cell r="A56" t="str">
            <v>3801-00</v>
          </cell>
          <cell r="B56" t="str">
            <v>Revenue Intelligence</v>
          </cell>
          <cell r="C56" t="str">
            <v>FSD</v>
          </cell>
          <cell r="D56" t="str">
            <v>Revenue Intelligence</v>
          </cell>
          <cell r="E56" t="str">
            <v>Monthly</v>
          </cell>
          <cell r="F56" t="str">
            <v>Services</v>
          </cell>
          <cell r="G56" t="str">
            <v>Item</v>
          </cell>
        </row>
        <row r="57">
          <cell r="A57" t="str">
            <v>3810-00</v>
          </cell>
          <cell r="B57" t="str">
            <v>Total Picture</v>
          </cell>
          <cell r="C57" t="str">
            <v>FSD</v>
          </cell>
          <cell r="D57" t="str">
            <v>Total Picture</v>
          </cell>
          <cell r="E57" t="str">
            <v>Monthly</v>
          </cell>
          <cell r="F57" t="str">
            <v>Services</v>
          </cell>
          <cell r="G57" t="str">
            <v>Item</v>
          </cell>
        </row>
        <row r="58">
          <cell r="A58" t="str">
            <v>3830-00</v>
          </cell>
          <cell r="B58" t="str">
            <v>Episode Master</v>
          </cell>
          <cell r="C58" t="str">
            <v>FSD</v>
          </cell>
          <cell r="D58" t="str">
            <v>Episode Master</v>
          </cell>
          <cell r="E58" t="str">
            <v>Monthly</v>
          </cell>
          <cell r="F58" t="str">
            <v>Services</v>
          </cell>
          <cell r="G58" t="str">
            <v>Item</v>
          </cell>
        </row>
        <row r="59">
          <cell r="A59" t="str">
            <v>3840-00</v>
          </cell>
          <cell r="B59" t="str">
            <v>HMO Watch</v>
          </cell>
          <cell r="C59" t="str">
            <v>FSD</v>
          </cell>
          <cell r="D59" t="str">
            <v>HMO Watch</v>
          </cell>
          <cell r="E59" t="str">
            <v>Monthly</v>
          </cell>
          <cell r="F59" t="str">
            <v>Services</v>
          </cell>
          <cell r="G59" t="str">
            <v>Item</v>
          </cell>
        </row>
        <row r="60">
          <cell r="A60" t="str">
            <v>3900-00</v>
          </cell>
          <cell r="B60" t="str">
            <v>Multum Drug Database Annual Fee</v>
          </cell>
          <cell r="C60" t="str">
            <v>3rd Party</v>
          </cell>
          <cell r="D60" t="str">
            <v>Multum</v>
          </cell>
          <cell r="E60" t="str">
            <v>Annual</v>
          </cell>
          <cell r="F60" t="str">
            <v>Sales Inventory</v>
          </cell>
          <cell r="G60" t="str">
            <v>Item</v>
          </cell>
        </row>
        <row r="61">
          <cell r="A61" t="str">
            <v>3901-00</v>
          </cell>
          <cell r="B61" t="str">
            <v>Multum Drug Database Fee - Monthly</v>
          </cell>
          <cell r="C61" t="str">
            <v>3rd Party</v>
          </cell>
          <cell r="D61" t="str">
            <v>Multum</v>
          </cell>
          <cell r="E61" t="str">
            <v>Monthly</v>
          </cell>
          <cell r="F61" t="str">
            <v>Sales Inventory</v>
          </cell>
          <cell r="G61" t="str">
            <v>Item</v>
          </cell>
        </row>
        <row r="62">
          <cell r="A62" t="str">
            <v>3905-00</v>
          </cell>
          <cell r="B62" t="str">
            <v>Drug Database Site Fee</v>
          </cell>
          <cell r="C62" t="str">
            <v>3rd Party</v>
          </cell>
          <cell r="D62" t="str">
            <v>Drug Database</v>
          </cell>
          <cell r="E62" t="str">
            <v>Annual</v>
          </cell>
          <cell r="F62" t="str">
            <v>Sales Inventory</v>
          </cell>
          <cell r="G62" t="str">
            <v>Item</v>
          </cell>
        </row>
        <row r="63">
          <cell r="A63" t="str">
            <v>3905-01</v>
          </cell>
          <cell r="B63" t="str">
            <v>Drug Database FTE Fee</v>
          </cell>
          <cell r="C63" t="str">
            <v>3rd Party</v>
          </cell>
          <cell r="D63" t="str">
            <v>Drug Database</v>
          </cell>
          <cell r="E63" t="str">
            <v>Annual</v>
          </cell>
          <cell r="F63" t="str">
            <v>Sales Inventory</v>
          </cell>
          <cell r="G63" t="str">
            <v>Item</v>
          </cell>
        </row>
        <row r="64">
          <cell r="A64" t="str">
            <v>3920-00</v>
          </cell>
          <cell r="B64" t="str">
            <v>3rd Party Software/Hardware</v>
          </cell>
          <cell r="C64" t="str">
            <v>3rd Party</v>
          </cell>
          <cell r="D64" t="str">
            <v>Software/Hardware</v>
          </cell>
          <cell r="E64" t="str">
            <v>One Time</v>
          </cell>
          <cell r="F64" t="str">
            <v>Sales Inventory</v>
          </cell>
          <cell r="G64" t="str">
            <v>Item</v>
          </cell>
        </row>
        <row r="65">
          <cell r="A65" t="str">
            <v>3930-00</v>
          </cell>
          <cell r="B65" t="str">
            <v>User Manual Patron</v>
          </cell>
          <cell r="C65" t="str">
            <v>Patron</v>
          </cell>
          <cell r="D65" t="str">
            <v>User Manual</v>
          </cell>
          <cell r="E65" t="str">
            <v>One Time</v>
          </cell>
          <cell r="F65" t="str">
            <v>Sales Inventory</v>
          </cell>
          <cell r="G65" t="str">
            <v>Item</v>
          </cell>
        </row>
        <row r="66">
          <cell r="A66" t="str">
            <v>3931-00</v>
          </cell>
          <cell r="B66" t="str">
            <v>User Manual Prompt</v>
          </cell>
          <cell r="C66" t="str">
            <v>Prompt</v>
          </cell>
          <cell r="D66" t="str">
            <v>User Manual</v>
          </cell>
          <cell r="E66" t="str">
            <v>One Time</v>
          </cell>
          <cell r="F66" t="str">
            <v>Sales Inventory</v>
          </cell>
          <cell r="G66" t="str">
            <v>Item</v>
          </cell>
        </row>
        <row r="67">
          <cell r="A67" t="str">
            <v>3940-00</v>
          </cell>
          <cell r="B67" t="str">
            <v>User Conference</v>
          </cell>
          <cell r="C67" t="str">
            <v>Other</v>
          </cell>
          <cell r="D67" t="str">
            <v>User Conference</v>
          </cell>
          <cell r="E67" t="str">
            <v>One Time</v>
          </cell>
          <cell r="F67" t="str">
            <v>Services</v>
          </cell>
          <cell r="G67" t="str">
            <v>Item</v>
          </cell>
        </row>
        <row r="68">
          <cell r="A68" t="str">
            <v>3990-00</v>
          </cell>
          <cell r="B68" t="str">
            <v>Other Revenue</v>
          </cell>
          <cell r="C68" t="str">
            <v>Other</v>
          </cell>
          <cell r="D68" t="str">
            <v>Other</v>
          </cell>
          <cell r="E68" t="str">
            <v>One Time</v>
          </cell>
          <cell r="F68" t="str">
            <v>Services</v>
          </cell>
          <cell r="G68" t="str">
            <v>Item</v>
          </cell>
        </row>
        <row r="69">
          <cell r="A69" t="str">
            <v>3999-00</v>
          </cell>
          <cell r="B69" t="str">
            <v>Travel recharge</v>
          </cell>
          <cell r="C69" t="str">
            <v>Other</v>
          </cell>
          <cell r="D69" t="str">
            <v>Other</v>
          </cell>
          <cell r="E69" t="str">
            <v>One Time</v>
          </cell>
          <cell r="F69" t="str">
            <v>Services</v>
          </cell>
          <cell r="G69" t="str">
            <v>Item</v>
          </cell>
        </row>
        <row r="70">
          <cell r="A70" t="str">
            <v>3999-01</v>
          </cell>
          <cell r="B70" t="str">
            <v>Airfare</v>
          </cell>
          <cell r="C70" t="str">
            <v>Other</v>
          </cell>
          <cell r="D70" t="str">
            <v>Travel</v>
          </cell>
          <cell r="E70" t="str">
            <v>One Time</v>
          </cell>
          <cell r="F70" t="str">
            <v>Services</v>
          </cell>
          <cell r="G70" t="str">
            <v>Item</v>
          </cell>
        </row>
        <row r="71">
          <cell r="A71" t="str">
            <v>3999-02</v>
          </cell>
          <cell r="B71" t="str">
            <v>Lodging</v>
          </cell>
          <cell r="C71" t="str">
            <v>Other</v>
          </cell>
          <cell r="D71" t="str">
            <v>Travel</v>
          </cell>
          <cell r="E71" t="str">
            <v>One Time</v>
          </cell>
          <cell r="F71" t="str">
            <v>Services</v>
          </cell>
          <cell r="G71" t="str">
            <v>Item</v>
          </cell>
        </row>
        <row r="72">
          <cell r="A72" t="str">
            <v>3999-03</v>
          </cell>
          <cell r="B72" t="str">
            <v>Meals</v>
          </cell>
          <cell r="C72" t="str">
            <v>Other</v>
          </cell>
          <cell r="D72" t="str">
            <v>Travel</v>
          </cell>
          <cell r="E72" t="str">
            <v>One Time</v>
          </cell>
          <cell r="F72" t="str">
            <v>Services</v>
          </cell>
          <cell r="G72" t="str">
            <v>Item</v>
          </cell>
        </row>
        <row r="73">
          <cell r="A73" t="str">
            <v>3999-04</v>
          </cell>
          <cell r="B73" t="str">
            <v>Rental Car</v>
          </cell>
          <cell r="C73" t="str">
            <v>Other</v>
          </cell>
          <cell r="D73" t="str">
            <v>Travel</v>
          </cell>
          <cell r="E73" t="str">
            <v>One Time</v>
          </cell>
          <cell r="F73" t="str">
            <v>Services</v>
          </cell>
          <cell r="G73" t="str">
            <v>Item</v>
          </cell>
        </row>
        <row r="74">
          <cell r="A74" t="str">
            <v>3999-05</v>
          </cell>
          <cell r="B74" t="str">
            <v>Parking</v>
          </cell>
          <cell r="C74" t="str">
            <v>Other</v>
          </cell>
          <cell r="D74" t="str">
            <v>Travel</v>
          </cell>
          <cell r="E74" t="str">
            <v>One Time</v>
          </cell>
          <cell r="F74" t="str">
            <v>Services</v>
          </cell>
          <cell r="G74" t="str">
            <v>Item</v>
          </cell>
        </row>
        <row r="75">
          <cell r="A75" t="str">
            <v>3999-06</v>
          </cell>
          <cell r="B75" t="str">
            <v>Fuel</v>
          </cell>
          <cell r="C75" t="str">
            <v>Other</v>
          </cell>
          <cell r="D75" t="str">
            <v>Travel</v>
          </cell>
          <cell r="E75" t="str">
            <v>One Time</v>
          </cell>
          <cell r="F75" t="str">
            <v>Services</v>
          </cell>
          <cell r="G75" t="str">
            <v>Item</v>
          </cell>
        </row>
        <row r="76">
          <cell r="A76" t="str">
            <v>3999-07</v>
          </cell>
          <cell r="B76" t="str">
            <v>Mileage</v>
          </cell>
          <cell r="C76" t="str">
            <v>Other</v>
          </cell>
          <cell r="D76" t="str">
            <v>Travel</v>
          </cell>
          <cell r="E76" t="str">
            <v>One Time</v>
          </cell>
          <cell r="F76" t="str">
            <v>Services</v>
          </cell>
          <cell r="G76" t="str">
            <v>Item</v>
          </cell>
        </row>
        <row r="77">
          <cell r="A77" t="str">
            <v>3999-08</v>
          </cell>
          <cell r="B77" t="str">
            <v>Miscellaneous Expense</v>
          </cell>
          <cell r="C77" t="str">
            <v>Other</v>
          </cell>
          <cell r="D77" t="str">
            <v>Miscellaneous</v>
          </cell>
          <cell r="E77" t="str">
            <v>One Time</v>
          </cell>
          <cell r="F77" t="str">
            <v>Services</v>
          </cell>
          <cell r="G77" t="str">
            <v>Item</v>
          </cell>
        </row>
        <row r="78">
          <cell r="A78" t="str">
            <v>8850-00</v>
          </cell>
          <cell r="B78" t="str">
            <v>Bad Debt Expense</v>
          </cell>
          <cell r="C78" t="str">
            <v>Other</v>
          </cell>
          <cell r="D78" t="str">
            <v>Bad Debt</v>
          </cell>
          <cell r="E78" t="str">
            <v>One Time</v>
          </cell>
          <cell r="F78" t="str">
            <v>Sales Inventory</v>
          </cell>
          <cell r="G78" t="str">
            <v>Item</v>
          </cell>
        </row>
        <row r="79">
          <cell r="A79" t="str">
            <v>8920-00</v>
          </cell>
          <cell r="B79" t="str">
            <v>Beta Compensation</v>
          </cell>
          <cell r="C79" t="str">
            <v>Other</v>
          </cell>
          <cell r="D79" t="str">
            <v>Beta Compensation</v>
          </cell>
          <cell r="E79" t="str">
            <v>One Time</v>
          </cell>
          <cell r="F79" t="str">
            <v>Flat Fee</v>
          </cell>
          <cell r="G79" t="str">
            <v>Item</v>
          </cell>
        </row>
        <row r="80">
          <cell r="A80" t="str">
            <v>8920-50</v>
          </cell>
          <cell r="B80" t="str">
            <v>Credit for Hosting On-Site Visit</v>
          </cell>
          <cell r="C80" t="str">
            <v>Other</v>
          </cell>
          <cell r="D80" t="str">
            <v>On-Site Visit</v>
          </cell>
          <cell r="E80" t="str">
            <v>One Time</v>
          </cell>
          <cell r="F80" t="str">
            <v>Flat Fee</v>
          </cell>
          <cell r="G80" t="str">
            <v>Item</v>
          </cell>
        </row>
        <row r="81">
          <cell r="A81" t="str">
            <v>3551-00</v>
          </cell>
          <cell r="B81" t="str">
            <v>POC Hosting Service</v>
          </cell>
          <cell r="C81" t="str">
            <v>POC</v>
          </cell>
          <cell r="D81" t="str">
            <v>Hosting</v>
          </cell>
          <cell r="E81" t="str">
            <v>Monthly</v>
          </cell>
          <cell r="F81" t="str">
            <v>Services</v>
          </cell>
          <cell r="G81" t="str">
            <v>Item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a. Lewis Recurring Template"/>
      <sheetName val="1b. Lewis 1-time Nov"/>
      <sheetName val="1c. Lewis 1-time Dec"/>
      <sheetName val="2.1a. GP Recur &amp; 1-time items"/>
      <sheetName val="2.1b Recurring items"/>
      <sheetName val="4a. Customer ID lookup"/>
      <sheetName val="4. Intacct Product list"/>
      <sheetName val="POC - EM at nil charge"/>
      <sheetName val="2.1c One-time Nov"/>
      <sheetName val="2.1d One-time Dec"/>
      <sheetName val="2b. PIVOT Recurring"/>
      <sheetName val="Matchups"/>
      <sheetName val="3a. Invoice Nov DL"/>
      <sheetName val="3b. PIVOT Invoices"/>
      <sheetName val="4b. Lewis Items"/>
      <sheetName val="4. Products lookup"/>
      <sheetName val="5a. match by Products-cut2"/>
      <sheetName val="5b. match by Customers cut2"/>
      <sheetName val="5c. Matchup data-Cut2"/>
      <sheetName val="Other items to review1"/>
      <sheetName val="Other Nov11 invoices"/>
      <sheetName val="6. Apples of product name"/>
      <sheetName val="8. 6-Digit GL"/>
      <sheetName val="9. 4-Digit GL"/>
      <sheetName val="match up by Products-orig"/>
      <sheetName val="5. Matchup data-original orig"/>
      <sheetName val="differences by Customers Orig"/>
      <sheetName val="1. Recurring items ORIGINAL"/>
      <sheetName val="2.1 Nov 2nd-28th"/>
      <sheetName val="Lewis Customer Master"/>
      <sheetName val="Patron"/>
      <sheetName val="Prompt"/>
      <sheetName val="FSD"/>
      <sheetName val="Prompt Lite"/>
      <sheetName val="20B.Sum"/>
      <sheetName val="20B"/>
      <sheetName val="20B_Grwth"/>
      <sheetName val="19B.Sum"/>
      <sheetName val="19B"/>
      <sheetName val="18B.Sum"/>
      <sheetName val="18B"/>
      <sheetName val="17B.Sum"/>
      <sheetName val="17B"/>
      <sheetName val="16B"/>
      <sheetName val="16B.Sum"/>
      <sheetName val="15B.Sum"/>
      <sheetName val="15B"/>
      <sheetName val="MDA.GA&amp;.Det.AvB"/>
      <sheetName val="MDA.G&amp;A.Sum"/>
      <sheetName val="MDA.G&amp;A.AvB"/>
      <sheetName val="MDA.GA&amp;.Det.AvB w_Addbacks"/>
      <sheetName val="MDA.G&amp;A.Sum w_Addbacks"/>
      <sheetName val="MDA.G&amp;A.AvB w_Addbacks"/>
      <sheetName val="MDA.GA&amp;.Det.AvB w_Growth"/>
      <sheetName val="1x.Exp.Sum"/>
      <sheetName val="F9 Actual"/>
      <sheetName val="F9 Actual_Base"/>
      <sheetName val="F9 Actual_Grwth"/>
      <sheetName val="F9 Actual_Addbacks"/>
      <sheetName val="NR.G&amp;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Name</v>
          </cell>
          <cell r="B1" t="str">
            <v>Product ID</v>
          </cell>
          <cell r="C1" t="str">
            <v>Name</v>
          </cell>
          <cell r="D1" t="str">
            <v>Product Line ID</v>
          </cell>
          <cell r="E1" t="str">
            <v>GL Group</v>
          </cell>
          <cell r="F1" t="str">
            <v>Product Type</v>
          </cell>
        </row>
        <row r="2">
          <cell r="A2" t="str">
            <v>1stHC - Unlimited Users</v>
          </cell>
          <cell r="B2">
            <v>150</v>
          </cell>
          <cell r="C2" t="str">
            <v>1stHC - Unlimited Users</v>
          </cell>
          <cell r="D2">
            <v>0</v>
          </cell>
          <cell r="E2" t="str">
            <v>P &amp; M - Lease</v>
          </cell>
          <cell r="F2" t="str">
            <v>Non-Inventory (Sales only)</v>
          </cell>
        </row>
        <row r="3">
          <cell r="A3" t="str">
            <v>Hospice Consulting Fee</v>
          </cell>
          <cell r="B3">
            <v>152</v>
          </cell>
          <cell r="C3" t="str">
            <v>Hospice Consulting Fee</v>
          </cell>
          <cell r="D3">
            <v>0</v>
          </cell>
          <cell r="E3" t="str">
            <v>Services - Consulting</v>
          </cell>
          <cell r="F3" t="str">
            <v>Non-Inventory (Sales only)</v>
          </cell>
        </row>
        <row r="4">
          <cell r="A4" t="str">
            <v>1stHC - Base Fee</v>
          </cell>
          <cell r="B4">
            <v>154</v>
          </cell>
          <cell r="C4" t="str">
            <v>1stHC - Base Fee</v>
          </cell>
          <cell r="D4">
            <v>0</v>
          </cell>
          <cell r="E4" t="str">
            <v>P &amp; M - Lease</v>
          </cell>
          <cell r="F4" t="str">
            <v>Non-Inventory (Sales only)</v>
          </cell>
        </row>
        <row r="5">
          <cell r="A5" t="str">
            <v>Hospice Consulting Expense</v>
          </cell>
          <cell r="B5">
            <v>155</v>
          </cell>
          <cell r="C5" t="str">
            <v>Hospice Consulting Expense</v>
          </cell>
          <cell r="D5">
            <v>0</v>
          </cell>
          <cell r="E5" t="str">
            <v>Services - Consulting</v>
          </cell>
          <cell r="F5" t="str">
            <v>Non-Inventory (Sales only)</v>
          </cell>
        </row>
        <row r="6">
          <cell r="A6" t="str">
            <v>1stHC - Extra Provider Num</v>
          </cell>
          <cell r="B6">
            <v>158</v>
          </cell>
          <cell r="C6" t="str">
            <v>1stHC - Extra Provider Num</v>
          </cell>
          <cell r="D6">
            <v>0</v>
          </cell>
          <cell r="E6" t="str">
            <v>P &amp; M - Lease</v>
          </cell>
          <cell r="F6" t="str">
            <v>Non-Inventory (Sales only)</v>
          </cell>
        </row>
        <row r="7">
          <cell r="A7" t="str">
            <v>1stHC - Extra Users</v>
          </cell>
          <cell r="B7">
            <v>159</v>
          </cell>
          <cell r="C7" t="str">
            <v>1stHC - Extra Users</v>
          </cell>
          <cell r="D7">
            <v>0</v>
          </cell>
          <cell r="E7" t="str">
            <v>P &amp; M - Lease</v>
          </cell>
          <cell r="F7" t="str">
            <v>Non-Inventory (Sales only)</v>
          </cell>
        </row>
        <row r="8">
          <cell r="A8" t="str">
            <v>1stHC - Medispan</v>
          </cell>
          <cell r="B8">
            <v>160</v>
          </cell>
          <cell r="C8" t="str">
            <v>1stHC - Medispan</v>
          </cell>
          <cell r="D8">
            <v>0</v>
          </cell>
          <cell r="E8" t="str">
            <v>P &amp; M - SubLease</v>
          </cell>
          <cell r="F8" t="str">
            <v>Non-Inventory (Sales only)</v>
          </cell>
        </row>
        <row r="9">
          <cell r="A9" t="str">
            <v>1stHC - Medispan POC</v>
          </cell>
          <cell r="B9">
            <v>161</v>
          </cell>
          <cell r="C9" t="str">
            <v>1stHC - Medispan POC</v>
          </cell>
          <cell r="D9">
            <v>0</v>
          </cell>
          <cell r="E9" t="str">
            <v>P &amp; M - SubLease</v>
          </cell>
          <cell r="F9" t="str">
            <v>Non-Inventory (Sales only)</v>
          </cell>
        </row>
        <row r="10">
          <cell r="A10" t="str">
            <v>1stHC - ERA</v>
          </cell>
          <cell r="B10">
            <v>162</v>
          </cell>
          <cell r="C10" t="str">
            <v>1stHC - ERA</v>
          </cell>
          <cell r="D10">
            <v>0</v>
          </cell>
          <cell r="E10" t="str">
            <v>P &amp; M - Lease</v>
          </cell>
          <cell r="F10" t="str">
            <v>Non-Inventory (Sales only)</v>
          </cell>
        </row>
        <row r="11">
          <cell r="A11" t="str">
            <v>1stHOSP - Print and view</v>
          </cell>
          <cell r="B11">
            <v>163</v>
          </cell>
          <cell r="C11" t="str">
            <v>1stHOSP - Print and view</v>
          </cell>
          <cell r="D11">
            <v>0</v>
          </cell>
          <cell r="E11" t="str">
            <v>P &amp; M - Database Services NR</v>
          </cell>
          <cell r="F11" t="str">
            <v>Non-Inventory (Sales only)</v>
          </cell>
        </row>
        <row r="12">
          <cell r="A12" t="str">
            <v>1stHC - EBF</v>
          </cell>
          <cell r="B12">
            <v>164</v>
          </cell>
          <cell r="C12" t="str">
            <v>1stHC - EBF</v>
          </cell>
          <cell r="D12">
            <v>0</v>
          </cell>
          <cell r="E12" t="str">
            <v>P &amp; M - Lease</v>
          </cell>
          <cell r="F12" t="str">
            <v>Non-Inventory (Sales only)</v>
          </cell>
        </row>
        <row r="13">
          <cell r="A13" t="str">
            <v>1stHOSP - User Set Up Fee</v>
          </cell>
          <cell r="B13">
            <v>165</v>
          </cell>
          <cell r="C13" t="str">
            <v>1stHOSP - User Set Up Fee</v>
          </cell>
          <cell r="D13">
            <v>0</v>
          </cell>
          <cell r="E13" t="str">
            <v>P &amp; M - Database Services NR</v>
          </cell>
          <cell r="F13" t="str">
            <v>Non-Inventory (Sales only)</v>
          </cell>
        </row>
        <row r="14">
          <cell r="A14" t="str">
            <v>1stHC - Lease - St. Anthony's</v>
          </cell>
          <cell r="B14">
            <v>166</v>
          </cell>
          <cell r="C14" t="str">
            <v>1stHC - Lease - St. Anthony's</v>
          </cell>
          <cell r="D14">
            <v>0</v>
          </cell>
          <cell r="E14" t="str">
            <v>P &amp; M - SubLease</v>
          </cell>
          <cell r="F14" t="str">
            <v>Non-Inventory (Sales only)</v>
          </cell>
        </row>
        <row r="15">
          <cell r="A15" t="str">
            <v>1stHC - POC License</v>
          </cell>
          <cell r="B15">
            <v>167</v>
          </cell>
          <cell r="C15" t="str">
            <v>1stHC - POC License</v>
          </cell>
          <cell r="D15">
            <v>0</v>
          </cell>
          <cell r="E15" t="str">
            <v>P &amp; M - License Fee</v>
          </cell>
          <cell r="F15" t="str">
            <v>Non-Inventory (Sales only)</v>
          </cell>
        </row>
        <row r="16">
          <cell r="A16" t="str">
            <v>1stHC - POC Support</v>
          </cell>
          <cell r="B16">
            <v>168</v>
          </cell>
          <cell r="C16" t="str">
            <v>1stHC - POC Support</v>
          </cell>
          <cell r="D16">
            <v>0</v>
          </cell>
          <cell r="E16" t="str">
            <v>P &amp; M - Support</v>
          </cell>
          <cell r="F16" t="str">
            <v>Non-Inventory (Sales only)</v>
          </cell>
        </row>
        <row r="17">
          <cell r="A17" t="str">
            <v>1stHC - POC Staging</v>
          </cell>
          <cell r="B17">
            <v>169</v>
          </cell>
          <cell r="C17" t="str">
            <v>1stHC - POC Staging</v>
          </cell>
          <cell r="D17">
            <v>0</v>
          </cell>
          <cell r="E17" t="str">
            <v>P &amp; M - Database Services NR</v>
          </cell>
          <cell r="F17" t="str">
            <v>Non-Inventory (Sales only)</v>
          </cell>
        </row>
        <row r="18">
          <cell r="A18" t="str">
            <v>Coding - Brackets</v>
          </cell>
          <cell r="B18">
            <v>170</v>
          </cell>
          <cell r="C18" t="str">
            <v>Coding - Brackets</v>
          </cell>
          <cell r="D18">
            <v>0</v>
          </cell>
          <cell r="E18" t="str">
            <v>Services - Coding</v>
          </cell>
          <cell r="F18" t="str">
            <v>Non-Inventory (Sales only)</v>
          </cell>
        </row>
        <row r="19">
          <cell r="A19" t="str">
            <v>Coding - PRN</v>
          </cell>
          <cell r="B19">
            <v>171</v>
          </cell>
          <cell r="C19" t="str">
            <v>Coding - PRN</v>
          </cell>
          <cell r="D19">
            <v>0</v>
          </cell>
          <cell r="E19" t="str">
            <v>Services - Coding</v>
          </cell>
          <cell r="F19" t="str">
            <v>Non-Inventory (Sales only)</v>
          </cell>
        </row>
        <row r="20">
          <cell r="A20" t="str">
            <v>Homecare Billing - Tiers</v>
          </cell>
          <cell r="B20">
            <v>172</v>
          </cell>
          <cell r="C20" t="str">
            <v>Homecare Billing - Tiers</v>
          </cell>
          <cell r="D20">
            <v>0</v>
          </cell>
          <cell r="E20" t="str">
            <v>Services - Billing</v>
          </cell>
          <cell r="F20" t="str">
            <v>Non-Inventory (Sales only)</v>
          </cell>
        </row>
        <row r="21">
          <cell r="A21" t="str">
            <v>Coding - Tiers</v>
          </cell>
          <cell r="B21">
            <v>173</v>
          </cell>
          <cell r="C21" t="str">
            <v>Coding - Tiers</v>
          </cell>
          <cell r="D21">
            <v>0</v>
          </cell>
          <cell r="E21" t="str">
            <v>Services - Coding</v>
          </cell>
          <cell r="F21" t="str">
            <v>Non-Inventory (Sales only)</v>
          </cell>
        </row>
        <row r="22">
          <cell r="A22" t="str">
            <v>1stHOSP - SRS</v>
          </cell>
          <cell r="B22">
            <v>179</v>
          </cell>
          <cell r="C22" t="str">
            <v>1stHOSP - SRS</v>
          </cell>
          <cell r="D22">
            <v>0</v>
          </cell>
          <cell r="E22" t="str">
            <v>P &amp; M - Database Services</v>
          </cell>
          <cell r="F22" t="str">
            <v>Non-Inventory (Sales only)</v>
          </cell>
        </row>
        <row r="23">
          <cell r="A23" t="str">
            <v>1stHOSP - Db FTP Delivery</v>
          </cell>
          <cell r="B23">
            <v>180</v>
          </cell>
          <cell r="C23" t="str">
            <v>1stHOSP - Db FTP Delivery</v>
          </cell>
          <cell r="D23">
            <v>0</v>
          </cell>
          <cell r="E23" t="str">
            <v>P &amp; M - Database Services NR</v>
          </cell>
          <cell r="F23" t="str">
            <v>Non-Inventory (Sales only)</v>
          </cell>
        </row>
        <row r="24">
          <cell r="A24" t="str">
            <v>Homecare Billing - Brackets</v>
          </cell>
          <cell r="B24">
            <v>181</v>
          </cell>
          <cell r="C24" t="str">
            <v>Homecare Billing - Brackets</v>
          </cell>
          <cell r="D24">
            <v>0</v>
          </cell>
          <cell r="E24" t="str">
            <v>Services - Billing</v>
          </cell>
          <cell r="F24" t="str">
            <v>Non-Inventory (Sales only)</v>
          </cell>
        </row>
        <row r="25">
          <cell r="A25" t="str">
            <v>HCF - RM</v>
          </cell>
          <cell r="B25">
            <v>182</v>
          </cell>
          <cell r="C25" t="str">
            <v>HCF - RM</v>
          </cell>
          <cell r="D25">
            <v>0</v>
          </cell>
          <cell r="E25" t="str">
            <v>P &amp; M - FSD</v>
          </cell>
          <cell r="F25" t="str">
            <v>Non-Inventory (Sales only)</v>
          </cell>
        </row>
        <row r="26">
          <cell r="A26" t="str">
            <v>1stHC - Billing Recovery</v>
          </cell>
          <cell r="B26">
            <v>183</v>
          </cell>
          <cell r="C26" t="str">
            <v>1stHC - Billing Recovery</v>
          </cell>
          <cell r="D26">
            <v>0</v>
          </cell>
          <cell r="E26" t="str">
            <v>Services - Billing</v>
          </cell>
          <cell r="F26" t="str">
            <v>Non-Inventory (Sales only)</v>
          </cell>
        </row>
        <row r="27">
          <cell r="A27" t="str">
            <v>1stHC - Coding - Brackets</v>
          </cell>
          <cell r="B27">
            <v>184</v>
          </cell>
          <cell r="C27" t="str">
            <v>1stHC - Coding - Brackets</v>
          </cell>
          <cell r="D27">
            <v>0</v>
          </cell>
          <cell r="E27" t="str">
            <v>Services - Coding</v>
          </cell>
          <cell r="F27" t="str">
            <v>Non-Inventory (Sales only)</v>
          </cell>
        </row>
        <row r="28">
          <cell r="A28" t="str">
            <v>HCF - EM</v>
          </cell>
          <cell r="B28">
            <v>185</v>
          </cell>
          <cell r="C28" t="str">
            <v>HCF - EM</v>
          </cell>
          <cell r="D28">
            <v>0</v>
          </cell>
          <cell r="E28" t="str">
            <v>P &amp; M - FSD</v>
          </cell>
          <cell r="F28" t="str">
            <v>Non-Inventory (Sales only)</v>
          </cell>
        </row>
        <row r="29">
          <cell r="A29" t="str">
            <v>1stHC - Coding PRN</v>
          </cell>
          <cell r="B29">
            <v>186</v>
          </cell>
          <cell r="C29" t="str">
            <v>1stHC - Coding PRN</v>
          </cell>
          <cell r="D29">
            <v>0</v>
          </cell>
          <cell r="E29" t="str">
            <v>Services - Coding</v>
          </cell>
          <cell r="F29" t="str">
            <v>Non-Inventory (Sales only)</v>
          </cell>
        </row>
        <row r="30">
          <cell r="A30" t="str">
            <v>1stHC - Print and view</v>
          </cell>
          <cell r="B30">
            <v>187</v>
          </cell>
          <cell r="C30" t="str">
            <v>1stHC - Print and view</v>
          </cell>
          <cell r="D30">
            <v>0</v>
          </cell>
          <cell r="E30" t="str">
            <v>P &amp; M - Database Services NR</v>
          </cell>
          <cell r="F30" t="str">
            <v>Non-Inventory (Sales only)</v>
          </cell>
        </row>
        <row r="31">
          <cell r="A31" t="str">
            <v>HCF - HMO</v>
          </cell>
          <cell r="B31">
            <v>188</v>
          </cell>
          <cell r="C31" t="str">
            <v>HCF - HMO</v>
          </cell>
          <cell r="D31">
            <v>0</v>
          </cell>
          <cell r="E31" t="str">
            <v>P &amp; M - FSD</v>
          </cell>
          <cell r="F31" t="str">
            <v>Non-Inventory (Sales only)</v>
          </cell>
        </row>
        <row r="32">
          <cell r="A32" t="str">
            <v>1stHC - User Set Up Fee</v>
          </cell>
          <cell r="B32">
            <v>189</v>
          </cell>
          <cell r="C32" t="str">
            <v>1stHC - User Set Up Fee</v>
          </cell>
          <cell r="D32">
            <v>0</v>
          </cell>
          <cell r="E32" t="str">
            <v>P &amp; M - Database Services NR</v>
          </cell>
          <cell r="F32" t="str">
            <v>Non-Inventory (Sales only)</v>
          </cell>
        </row>
        <row r="33">
          <cell r="A33" t="str">
            <v>1stHC - SRS</v>
          </cell>
          <cell r="B33">
            <v>190</v>
          </cell>
          <cell r="C33" t="str">
            <v>1stHC - SRS</v>
          </cell>
          <cell r="D33">
            <v>0</v>
          </cell>
          <cell r="E33" t="str">
            <v>P &amp; M - Database Services</v>
          </cell>
          <cell r="F33" t="str">
            <v>Non-Inventory (Sales only)</v>
          </cell>
        </row>
        <row r="34">
          <cell r="A34" t="str">
            <v>1stHC - Db FTP Delivery</v>
          </cell>
          <cell r="B34">
            <v>191</v>
          </cell>
          <cell r="C34" t="str">
            <v>1stHC - Db FTP Delivery</v>
          </cell>
          <cell r="D34">
            <v>0</v>
          </cell>
          <cell r="E34" t="str">
            <v>P &amp; M - Database Services NR</v>
          </cell>
          <cell r="F34" t="str">
            <v>Non-Inventory (Sales only)</v>
          </cell>
        </row>
        <row r="35">
          <cell r="A35" t="str">
            <v>1stHOSP - Unlimited Users</v>
          </cell>
          <cell r="B35">
            <v>192</v>
          </cell>
          <cell r="C35" t="str">
            <v>1stHOSP - Unlimited Users</v>
          </cell>
          <cell r="D35">
            <v>0</v>
          </cell>
          <cell r="E35" t="str">
            <v>P &amp; M - Lease</v>
          </cell>
          <cell r="F35" t="str">
            <v>Non-Inventory (Sales only)</v>
          </cell>
        </row>
        <row r="36">
          <cell r="A36" t="str">
            <v>1stHC - Coding - Tiers</v>
          </cell>
          <cell r="B36">
            <v>193</v>
          </cell>
          <cell r="C36" t="str">
            <v>1stHC - Coding - Tiers</v>
          </cell>
          <cell r="D36">
            <v>0</v>
          </cell>
          <cell r="E36" t="str">
            <v>Services - Coding</v>
          </cell>
          <cell r="F36" t="str">
            <v>Non-Inventory (Sales only)</v>
          </cell>
        </row>
        <row r="37">
          <cell r="A37" t="str">
            <v>HCF - RI</v>
          </cell>
          <cell r="B37">
            <v>195</v>
          </cell>
          <cell r="C37" t="str">
            <v>HCF - RI</v>
          </cell>
          <cell r="D37">
            <v>0</v>
          </cell>
          <cell r="E37" t="str">
            <v>P &amp; M - FSD</v>
          </cell>
          <cell r="F37" t="str">
            <v>Non-Inventory (Sales only)</v>
          </cell>
        </row>
        <row r="38">
          <cell r="A38" t="str">
            <v>1stHOSP - Base Fee</v>
          </cell>
          <cell r="B38">
            <v>196</v>
          </cell>
          <cell r="C38" t="str">
            <v>1stHOSP - Base Fee</v>
          </cell>
          <cell r="D38">
            <v>0</v>
          </cell>
          <cell r="E38" t="str">
            <v>P &amp; M - Lease</v>
          </cell>
          <cell r="F38" t="str">
            <v>Non-Inventory (Sales only)</v>
          </cell>
        </row>
        <row r="39">
          <cell r="A39" t="str">
            <v>HCF - BI</v>
          </cell>
          <cell r="B39">
            <v>197</v>
          </cell>
          <cell r="C39" t="str">
            <v>HCF - BI</v>
          </cell>
          <cell r="D39">
            <v>0</v>
          </cell>
          <cell r="E39" t="str">
            <v>P &amp; M - FSD</v>
          </cell>
          <cell r="F39" t="str">
            <v>Non-Inventory (Sales only)</v>
          </cell>
        </row>
        <row r="40">
          <cell r="A40" t="str">
            <v>1stHOSP - Coding - Tiers</v>
          </cell>
          <cell r="B40">
            <v>198</v>
          </cell>
          <cell r="C40" t="str">
            <v>1stHOSP - Coding - Tiers</v>
          </cell>
          <cell r="D40">
            <v>0</v>
          </cell>
          <cell r="E40" t="str">
            <v>Services - Coding</v>
          </cell>
          <cell r="F40" t="str">
            <v>Non-Inventory (Sales only)</v>
          </cell>
        </row>
        <row r="41">
          <cell r="A41" t="str">
            <v>1stHOSP - Coding - Brackets</v>
          </cell>
          <cell r="B41">
            <v>199</v>
          </cell>
          <cell r="C41" t="str">
            <v>1stHOSP - Coding - Brackets</v>
          </cell>
          <cell r="D41">
            <v>0</v>
          </cell>
          <cell r="E41" t="str">
            <v>Services - Coding</v>
          </cell>
          <cell r="F41" t="str">
            <v>Non-Inventory (Sales only)</v>
          </cell>
        </row>
        <row r="42">
          <cell r="A42" t="str">
            <v>1stHOSP - Extra Provider Num</v>
          </cell>
          <cell r="B42">
            <v>200</v>
          </cell>
          <cell r="C42" t="str">
            <v>1stHOSP - Extra Provider Num</v>
          </cell>
          <cell r="D42">
            <v>0</v>
          </cell>
          <cell r="E42" t="str">
            <v>P &amp; M - Lease</v>
          </cell>
          <cell r="F42" t="str">
            <v>Non-Inventory (Sales only)</v>
          </cell>
        </row>
        <row r="43">
          <cell r="A43" t="str">
            <v>1stHOSP - Extra Users</v>
          </cell>
          <cell r="B43">
            <v>201</v>
          </cell>
          <cell r="C43" t="str">
            <v>1stHOSP - Extra Users</v>
          </cell>
          <cell r="D43">
            <v>0</v>
          </cell>
          <cell r="E43" t="str">
            <v>P &amp; M - Lease</v>
          </cell>
          <cell r="F43" t="str">
            <v>Non-Inventory (Sales only)</v>
          </cell>
        </row>
        <row r="44">
          <cell r="A44" t="str">
            <v>1stHOSP - Medispan</v>
          </cell>
          <cell r="B44">
            <v>202</v>
          </cell>
          <cell r="C44" t="str">
            <v>1stHOSP - Medispan</v>
          </cell>
          <cell r="D44">
            <v>0</v>
          </cell>
          <cell r="E44" t="str">
            <v>P &amp; M - SubLease</v>
          </cell>
          <cell r="F44" t="str">
            <v>Non-Inventory (Sales only)</v>
          </cell>
        </row>
        <row r="45">
          <cell r="A45" t="str">
            <v>1stHOSP - Medispan POC</v>
          </cell>
          <cell r="B45">
            <v>203</v>
          </cell>
          <cell r="C45" t="str">
            <v>1stHOSP - Medispan POC</v>
          </cell>
          <cell r="D45">
            <v>0</v>
          </cell>
          <cell r="E45" t="str">
            <v>P &amp; M - SubLease</v>
          </cell>
          <cell r="F45" t="str">
            <v>Non-Inventory (Sales only)</v>
          </cell>
        </row>
        <row r="46">
          <cell r="A46" t="str">
            <v>1stHOSP - EBF</v>
          </cell>
          <cell r="B46">
            <v>204</v>
          </cell>
          <cell r="C46" t="str">
            <v>1stHOSP - EBF</v>
          </cell>
          <cell r="D46">
            <v>0</v>
          </cell>
          <cell r="E46" t="str">
            <v>P &amp; M - Lease</v>
          </cell>
          <cell r="F46" t="str">
            <v>Non-Inventory (Sales only)</v>
          </cell>
        </row>
        <row r="47">
          <cell r="A47" t="str">
            <v>1stHOSP - Lease - St. Anthony's</v>
          </cell>
          <cell r="B47">
            <v>205</v>
          </cell>
          <cell r="C47" t="str">
            <v>1stHOSP - Lease - St. Anthony's</v>
          </cell>
          <cell r="D47">
            <v>0</v>
          </cell>
          <cell r="E47" t="str">
            <v>P &amp; M - SubLease</v>
          </cell>
          <cell r="F47" t="str">
            <v>Non-Inventory (Sales only)</v>
          </cell>
        </row>
        <row r="48">
          <cell r="A48" t="str">
            <v>1stHOSP - POC License</v>
          </cell>
          <cell r="B48">
            <v>206</v>
          </cell>
          <cell r="C48" t="str">
            <v>1stHOSP - POC License</v>
          </cell>
          <cell r="D48">
            <v>0</v>
          </cell>
          <cell r="E48" t="str">
            <v>P &amp; M - License Fee</v>
          </cell>
          <cell r="F48" t="str">
            <v>Non-Inventory (Sales only)</v>
          </cell>
        </row>
        <row r="49">
          <cell r="A49" t="str">
            <v>1stHOSP - POC Support</v>
          </cell>
          <cell r="B49">
            <v>207</v>
          </cell>
          <cell r="C49" t="str">
            <v>1stHOSP - POC Support</v>
          </cell>
          <cell r="D49">
            <v>0</v>
          </cell>
          <cell r="E49" t="str">
            <v>P &amp; M - Support</v>
          </cell>
          <cell r="F49" t="str">
            <v>Non-Inventory (Sales only)</v>
          </cell>
        </row>
        <row r="50">
          <cell r="A50" t="str">
            <v>1stHOSP - POC Staging</v>
          </cell>
          <cell r="B50">
            <v>208</v>
          </cell>
          <cell r="C50" t="str">
            <v>1stHOSP - POC Staging</v>
          </cell>
          <cell r="D50">
            <v>0</v>
          </cell>
          <cell r="E50" t="str">
            <v>P &amp; M - Database Services NR</v>
          </cell>
          <cell r="F50" t="str">
            <v>Non-Inventory (Sales only)</v>
          </cell>
        </row>
        <row r="51">
          <cell r="A51" t="str">
            <v>firstCPO - Usage based</v>
          </cell>
          <cell r="B51">
            <v>209</v>
          </cell>
          <cell r="C51" t="str">
            <v>firstCPO - Usage based</v>
          </cell>
          <cell r="D51">
            <v>0</v>
          </cell>
          <cell r="E51" t="str">
            <v>P &amp; M - CPO</v>
          </cell>
          <cell r="F51" t="str">
            <v>Non-Inventory (Sales only)</v>
          </cell>
        </row>
        <row r="52">
          <cell r="A52" t="str">
            <v>firstCPO - Patent Census based</v>
          </cell>
          <cell r="B52">
            <v>210</v>
          </cell>
          <cell r="C52" t="str">
            <v>firstCPO - Patent Census based</v>
          </cell>
          <cell r="D52">
            <v>0</v>
          </cell>
          <cell r="E52" t="str">
            <v>P &amp; M - CPO</v>
          </cell>
          <cell r="F52" t="str">
            <v>Non-Inventory (Sales only)</v>
          </cell>
        </row>
        <row r="53">
          <cell r="A53" t="str">
            <v>firstCPO - Fixed price</v>
          </cell>
          <cell r="B53">
            <v>211</v>
          </cell>
          <cell r="C53" t="str">
            <v>firstCPO - Fixed price</v>
          </cell>
          <cell r="D53">
            <v>0</v>
          </cell>
          <cell r="E53" t="str">
            <v>P &amp; M - CPO</v>
          </cell>
          <cell r="F53" t="str">
            <v>Non-Inventory (Sales only)</v>
          </cell>
        </row>
        <row r="54">
          <cell r="A54" t="str">
            <v>firstCPO - Physician</v>
          </cell>
          <cell r="B54">
            <v>212</v>
          </cell>
          <cell r="C54" t="str">
            <v>firstCPO - Physician</v>
          </cell>
          <cell r="D54">
            <v>0</v>
          </cell>
          <cell r="E54" t="str">
            <v>P &amp; M - CPO</v>
          </cell>
          <cell r="F54" t="str">
            <v>Non-Inventory (Sales only)</v>
          </cell>
        </row>
        <row r="55">
          <cell r="A55" t="str">
            <v>firstCPO - Setup</v>
          </cell>
          <cell r="B55">
            <v>213</v>
          </cell>
          <cell r="C55" t="str">
            <v>firstCPO - Setup</v>
          </cell>
          <cell r="D55">
            <v>0</v>
          </cell>
          <cell r="E55" t="str">
            <v>P &amp; M - Database Services NR</v>
          </cell>
          <cell r="F55" t="str">
            <v>Non-Inventory (Sales only)</v>
          </cell>
        </row>
        <row r="56">
          <cell r="A56" t="str">
            <v>CareFacts Hosted by HCF</v>
          </cell>
          <cell r="B56">
            <v>214</v>
          </cell>
          <cell r="C56" t="str">
            <v>CareFacts Hosted by HCF</v>
          </cell>
          <cell r="D56">
            <v>0</v>
          </cell>
          <cell r="E56" t="str">
            <v>Services - Hosting</v>
          </cell>
          <cell r="F56" t="str">
            <v>Non-Inventory (Sales only)</v>
          </cell>
        </row>
        <row r="57">
          <cell r="A57" t="str">
            <v>Cyberlink Hosting Fees</v>
          </cell>
          <cell r="B57">
            <v>215</v>
          </cell>
          <cell r="C57" t="str">
            <v>Cyberlink Hosting Fees</v>
          </cell>
          <cell r="D57">
            <v>0</v>
          </cell>
          <cell r="E57" t="str">
            <v>Services - Hosting</v>
          </cell>
          <cell r="F57" t="str">
            <v>Non-Inventory (Sales only)</v>
          </cell>
        </row>
        <row r="58">
          <cell r="A58" t="str">
            <v>Hospice Billing - Tiers</v>
          </cell>
          <cell r="B58">
            <v>223</v>
          </cell>
          <cell r="C58" t="str">
            <v>Hospice Billing - Tiers</v>
          </cell>
          <cell r="D58">
            <v>0</v>
          </cell>
          <cell r="E58" t="str">
            <v>Services - Billing</v>
          </cell>
          <cell r="F58" t="str">
            <v>Non-Inventory (Sales only)</v>
          </cell>
        </row>
        <row r="59">
          <cell r="A59" t="str">
            <v>Hospice Billing - Brackets</v>
          </cell>
          <cell r="B59">
            <v>224</v>
          </cell>
          <cell r="C59" t="str">
            <v>Hospice Billing - Brackets</v>
          </cell>
          <cell r="D59">
            <v>0</v>
          </cell>
          <cell r="E59" t="str">
            <v>Services - Billing</v>
          </cell>
          <cell r="F59" t="str">
            <v>Non-Inventory (Sales only)</v>
          </cell>
        </row>
        <row r="60">
          <cell r="A60" t="str">
            <v>Celltrak - Royalties</v>
          </cell>
          <cell r="B60">
            <v>225</v>
          </cell>
          <cell r="C60" t="str">
            <v>Celltrak - Royalties</v>
          </cell>
          <cell r="D60">
            <v>0</v>
          </cell>
          <cell r="E60" t="str">
            <v>Celltrak - Royalties</v>
          </cell>
          <cell r="F60" t="str">
            <v>Non-Inventory (Sales only)</v>
          </cell>
        </row>
        <row r="61">
          <cell r="A61" t="str">
            <v>1stHOSP - Billing Recovery</v>
          </cell>
          <cell r="B61">
            <v>226</v>
          </cell>
          <cell r="C61" t="str">
            <v>1stHOSP - Billing Recovery</v>
          </cell>
          <cell r="D61">
            <v>0</v>
          </cell>
          <cell r="E61" t="str">
            <v>Services - Billing</v>
          </cell>
          <cell r="F61" t="str">
            <v>Non-Inventory (Sales only)</v>
          </cell>
        </row>
        <row r="62">
          <cell r="A62" t="str">
            <v>Hospice Consulting Agreement</v>
          </cell>
          <cell r="B62">
            <v>227</v>
          </cell>
          <cell r="C62" t="str">
            <v>Hospice Consulting Agreement</v>
          </cell>
          <cell r="D62">
            <v>0</v>
          </cell>
          <cell r="E62" t="str">
            <v>Services - Consulting</v>
          </cell>
          <cell r="F62" t="str">
            <v>Non-Inventory (Sales only)</v>
          </cell>
        </row>
        <row r="63">
          <cell r="A63" t="str">
            <v>Training at HCF per attendee</v>
          </cell>
          <cell r="B63">
            <v>228</v>
          </cell>
          <cell r="C63" t="str">
            <v>Training at HCF per attendee</v>
          </cell>
          <cell r="D63">
            <v>0</v>
          </cell>
          <cell r="E63" t="str">
            <v>Services - Training</v>
          </cell>
          <cell r="F63" t="str">
            <v>Non-Inventory (Sales only)</v>
          </cell>
        </row>
        <row r="64">
          <cell r="A64" t="str">
            <v>Training at Client Site per day</v>
          </cell>
          <cell r="B64">
            <v>229</v>
          </cell>
          <cell r="C64" t="str">
            <v>Training at Client Site per day</v>
          </cell>
          <cell r="D64">
            <v>0</v>
          </cell>
          <cell r="E64" t="str">
            <v>Services - Training</v>
          </cell>
          <cell r="F64" t="str">
            <v>Non-Inventory (Sales only)</v>
          </cell>
        </row>
        <row r="65">
          <cell r="A65" t="str">
            <v>Training by Telephone/Web - block of 4 hours</v>
          </cell>
          <cell r="B65">
            <v>230</v>
          </cell>
          <cell r="C65" t="str">
            <v>Training by Telephone/Web - block of 4 hours</v>
          </cell>
          <cell r="D65">
            <v>0</v>
          </cell>
          <cell r="E65" t="str">
            <v>Services - Training</v>
          </cell>
          <cell r="F65" t="str">
            <v>Non-Inventory (Sales only)</v>
          </cell>
        </row>
        <row r="66">
          <cell r="A66" t="str">
            <v>Training by Telephone/Web per hour</v>
          </cell>
          <cell r="B66">
            <v>231</v>
          </cell>
          <cell r="C66" t="str">
            <v>Training by Telephone/Web per hour</v>
          </cell>
          <cell r="D66">
            <v>0</v>
          </cell>
          <cell r="E66" t="str">
            <v>Services - Training</v>
          </cell>
          <cell r="F66" t="str">
            <v>Non-Inventory (Sales only)</v>
          </cell>
        </row>
        <row r="67">
          <cell r="A67" t="str">
            <v>Training</v>
          </cell>
          <cell r="B67">
            <v>232</v>
          </cell>
          <cell r="C67" t="str">
            <v>Training</v>
          </cell>
          <cell r="D67">
            <v>0</v>
          </cell>
          <cell r="E67" t="str">
            <v>Services - Training</v>
          </cell>
          <cell r="F67" t="str">
            <v>Non-Inventory (Sales only)</v>
          </cell>
        </row>
        <row r="68">
          <cell r="A68" t="str">
            <v>Support after Hours</v>
          </cell>
          <cell r="B68">
            <v>233</v>
          </cell>
          <cell r="C68" t="str">
            <v>Support after Hours</v>
          </cell>
          <cell r="D68">
            <v>0</v>
          </cell>
          <cell r="E68" t="str">
            <v>P &amp; M - Support</v>
          </cell>
          <cell r="F68" t="str">
            <v>Non-Inventory (Sales only)</v>
          </cell>
        </row>
        <row r="69">
          <cell r="A69" t="str">
            <v>User Conference - 1</v>
          </cell>
          <cell r="B69">
            <v>234</v>
          </cell>
          <cell r="C69" t="str">
            <v>User Conference - 1</v>
          </cell>
          <cell r="D69">
            <v>0</v>
          </cell>
          <cell r="E69" t="str">
            <v>Other - User Conference</v>
          </cell>
          <cell r="F69" t="str">
            <v>Non-Inventory (Sales only)</v>
          </cell>
        </row>
        <row r="70">
          <cell r="A70" t="str">
            <v>User Conf - Early Bird; 1st</v>
          </cell>
          <cell r="B70">
            <v>235</v>
          </cell>
          <cell r="C70" t="str">
            <v>User Conf - Early Bird; 1st</v>
          </cell>
          <cell r="D70">
            <v>0</v>
          </cell>
          <cell r="E70" t="str">
            <v>Other - User Conference</v>
          </cell>
          <cell r="F70" t="str">
            <v>Non-Inventory (Sales only)</v>
          </cell>
        </row>
        <row r="71">
          <cell r="A71" t="str">
            <v>User Conf - Early Bird; 2+</v>
          </cell>
          <cell r="B71">
            <v>236</v>
          </cell>
          <cell r="C71" t="str">
            <v>User Conf - Early Bird; 2+</v>
          </cell>
          <cell r="D71">
            <v>0</v>
          </cell>
          <cell r="E71" t="str">
            <v>Other - User Conference</v>
          </cell>
          <cell r="F71" t="str">
            <v>Non-Inventory (Sales only)</v>
          </cell>
        </row>
        <row r="72">
          <cell r="A72" t="str">
            <v>Expenses - Delivery</v>
          </cell>
          <cell r="B72">
            <v>237</v>
          </cell>
          <cell r="C72" t="str">
            <v>Expenses - Delivery</v>
          </cell>
          <cell r="D72">
            <v>0</v>
          </cell>
          <cell r="E72" t="str">
            <v>Other - Recharges</v>
          </cell>
          <cell r="F72" t="str">
            <v>Non-Inventory (Sales only)</v>
          </cell>
        </row>
        <row r="73">
          <cell r="A73" t="str">
            <v>Expenses - Travel</v>
          </cell>
          <cell r="B73">
            <v>238</v>
          </cell>
          <cell r="C73" t="str">
            <v>Expenses - Travel</v>
          </cell>
          <cell r="D73">
            <v>0</v>
          </cell>
          <cell r="E73" t="str">
            <v>Other - Recharges</v>
          </cell>
          <cell r="F73" t="str">
            <v>Non-Inventory (Sales only)</v>
          </cell>
        </row>
        <row r="74">
          <cell r="A74" t="str">
            <v>Hardware</v>
          </cell>
          <cell r="B74">
            <v>239</v>
          </cell>
          <cell r="C74" t="str">
            <v>Hardware</v>
          </cell>
          <cell r="D74">
            <v>0</v>
          </cell>
          <cell r="E74" t="str">
            <v>Other - Recharges</v>
          </cell>
          <cell r="F74" t="str">
            <v>Non-Inventory (Sales only)</v>
          </cell>
        </row>
        <row r="75">
          <cell r="A75" t="str">
            <v>Delinquent Fee</v>
          </cell>
          <cell r="B75">
            <v>240</v>
          </cell>
          <cell r="C75" t="str">
            <v>Delinquent Fee</v>
          </cell>
          <cell r="D75">
            <v>0</v>
          </cell>
          <cell r="E75" t="str">
            <v>Other - Finance Charges</v>
          </cell>
          <cell r="F75" t="str">
            <v>Non-Inventory (Sales only)</v>
          </cell>
        </row>
        <row r="76">
          <cell r="A76" t="str">
            <v>Non ACH Debit Fee</v>
          </cell>
          <cell r="B76">
            <v>241</v>
          </cell>
          <cell r="C76" t="str">
            <v>Non ACH Debit Fee</v>
          </cell>
          <cell r="D76">
            <v>0</v>
          </cell>
          <cell r="E76" t="str">
            <v>Other - Finance Charges</v>
          </cell>
          <cell r="F76" t="str">
            <v>Non-Inventory (Sales only)</v>
          </cell>
        </row>
        <row r="77">
          <cell r="A77" t="str">
            <v>Fin Chg</v>
          </cell>
          <cell r="B77">
            <v>242</v>
          </cell>
          <cell r="C77" t="str">
            <v>Fin Chg</v>
          </cell>
          <cell r="D77">
            <v>0</v>
          </cell>
          <cell r="E77" t="str">
            <v>Other - Finance Charges</v>
          </cell>
          <cell r="F77" t="str">
            <v>Non-Inventory (Sales only)</v>
          </cell>
        </row>
        <row r="78">
          <cell r="A78" t="str">
            <v>Adjustments</v>
          </cell>
          <cell r="B78">
            <v>243</v>
          </cell>
          <cell r="C78" t="str">
            <v>Adjustments</v>
          </cell>
          <cell r="D78">
            <v>0</v>
          </cell>
          <cell r="E78" t="str">
            <v>Other - Adjustments</v>
          </cell>
          <cell r="F78" t="str">
            <v>Non-Inventory (Sales only)</v>
          </cell>
        </row>
        <row r="79">
          <cell r="A79" t="str">
            <v>POC Office Seat Maintenance</v>
          </cell>
          <cell r="B79">
            <v>244</v>
          </cell>
          <cell r="C79" t="str">
            <v>POC Office Seat Maintenance</v>
          </cell>
          <cell r="D79">
            <v>0</v>
          </cell>
          <cell r="E79" t="str">
            <v>P &amp; M - Maintenance</v>
          </cell>
          <cell r="F79" t="str">
            <v>Non-Inventory (Sales only)</v>
          </cell>
        </row>
        <row r="80">
          <cell r="A80" t="str">
            <v>POC Office Lease</v>
          </cell>
          <cell r="B80">
            <v>245</v>
          </cell>
          <cell r="C80" t="str">
            <v>POC Office Lease</v>
          </cell>
          <cell r="D80">
            <v>0</v>
          </cell>
          <cell r="E80" t="str">
            <v>P &amp; M - Lease</v>
          </cell>
          <cell r="F80" t="str">
            <v>Non-Inventory (Sales only)</v>
          </cell>
        </row>
        <row r="81">
          <cell r="A81" t="str">
            <v>POC Office License</v>
          </cell>
          <cell r="B81">
            <v>246</v>
          </cell>
          <cell r="C81" t="str">
            <v>POC Office License</v>
          </cell>
          <cell r="D81">
            <v>0</v>
          </cell>
          <cell r="E81" t="str">
            <v>P &amp; M - License Fee</v>
          </cell>
          <cell r="F81" t="str">
            <v>Non-Inventory (Sales only)</v>
          </cell>
        </row>
        <row r="82">
          <cell r="A82" t="str">
            <v>POC Office Multum Drug Database Fee</v>
          </cell>
          <cell r="B82">
            <v>247</v>
          </cell>
          <cell r="C82" t="str">
            <v>POC Office Multum Drug Database Fee</v>
          </cell>
          <cell r="D82">
            <v>0</v>
          </cell>
          <cell r="E82" t="str">
            <v>P &amp; M - SubLease</v>
          </cell>
          <cell r="F82" t="str">
            <v>Non-Inventory (Sales only)</v>
          </cell>
        </row>
        <row r="83">
          <cell r="A83" t="str">
            <v>Patron Office Seat Maintenance</v>
          </cell>
          <cell r="B83">
            <v>250</v>
          </cell>
          <cell r="C83" t="str">
            <v>Patron Office Seat Maintenance</v>
          </cell>
          <cell r="D83">
            <v>0</v>
          </cell>
          <cell r="E83" t="str">
            <v>P &amp; M - Maintenance</v>
          </cell>
          <cell r="F83" t="str">
            <v>Non-Inventory (Sales only)</v>
          </cell>
        </row>
        <row r="84">
          <cell r="A84" t="str">
            <v>POC Device Seat Maintenance</v>
          </cell>
          <cell r="B84">
            <v>251</v>
          </cell>
          <cell r="C84" t="str">
            <v>POC Device Seat Maintenance</v>
          </cell>
          <cell r="D84">
            <v>0</v>
          </cell>
          <cell r="E84" t="str">
            <v>P &amp; M - Maintenance</v>
          </cell>
          <cell r="F84" t="str">
            <v>Non-Inventory (Sales only)</v>
          </cell>
        </row>
        <row r="85">
          <cell r="A85" t="str">
            <v>Prompt Maintenance</v>
          </cell>
          <cell r="B85">
            <v>252</v>
          </cell>
          <cell r="C85" t="str">
            <v>Prompt Maintenance</v>
          </cell>
          <cell r="D85">
            <v>0</v>
          </cell>
          <cell r="E85" t="str">
            <v>P &amp; M - Lease</v>
          </cell>
          <cell r="F85" t="str">
            <v>Non-Inventory (Sales only)</v>
          </cell>
        </row>
        <row r="86">
          <cell r="A86" t="str">
            <v>Prompt-Lite Maintenance</v>
          </cell>
          <cell r="B86">
            <v>253</v>
          </cell>
          <cell r="C86" t="str">
            <v>Prompt-Lite Maintenance</v>
          </cell>
          <cell r="D86">
            <v>0</v>
          </cell>
          <cell r="E86" t="str">
            <v>P &amp; M - Lease</v>
          </cell>
          <cell r="F86" t="str">
            <v>Non-Inventory (Sales only)</v>
          </cell>
        </row>
        <row r="87">
          <cell r="A87" t="str">
            <v>Patron Office License Fee</v>
          </cell>
          <cell r="B87">
            <v>254</v>
          </cell>
          <cell r="C87" t="str">
            <v>Patron Office License Fee</v>
          </cell>
          <cell r="D87">
            <v>0</v>
          </cell>
          <cell r="E87" t="str">
            <v>P &amp; M - License Fee</v>
          </cell>
          <cell r="F87" t="str">
            <v>Non-Inventory (Sales only)</v>
          </cell>
        </row>
        <row r="88">
          <cell r="A88" t="str">
            <v>POC Device License</v>
          </cell>
          <cell r="B88">
            <v>255</v>
          </cell>
          <cell r="C88" t="str">
            <v>POC Device License</v>
          </cell>
          <cell r="D88">
            <v>0</v>
          </cell>
          <cell r="E88" t="str">
            <v>P &amp; M - License Fee</v>
          </cell>
          <cell r="F88" t="str">
            <v>Non-Inventory (Sales only)</v>
          </cell>
        </row>
        <row r="89">
          <cell r="A89" t="str">
            <v>Patron Lease</v>
          </cell>
          <cell r="B89">
            <v>256</v>
          </cell>
          <cell r="C89" t="str">
            <v>Patron Lease</v>
          </cell>
          <cell r="D89">
            <v>0</v>
          </cell>
          <cell r="E89" t="str">
            <v>P &amp; M - Lease</v>
          </cell>
          <cell r="F89" t="str">
            <v>Non-Inventory (Sales only)</v>
          </cell>
        </row>
        <row r="90">
          <cell r="A90" t="str">
            <v>POC Device Lease</v>
          </cell>
          <cell r="B90">
            <v>257</v>
          </cell>
          <cell r="C90" t="str">
            <v>POC Device Lease</v>
          </cell>
          <cell r="D90">
            <v>0</v>
          </cell>
          <cell r="E90" t="str">
            <v>P &amp; M - Lease</v>
          </cell>
          <cell r="F90" t="str">
            <v>Non-Inventory (Sales only)</v>
          </cell>
        </row>
        <row r="91">
          <cell r="A91" t="str">
            <v>Prompt Lease</v>
          </cell>
          <cell r="B91">
            <v>258</v>
          </cell>
          <cell r="C91" t="str">
            <v>Prompt Lease</v>
          </cell>
          <cell r="D91">
            <v>0</v>
          </cell>
          <cell r="E91" t="str">
            <v>P &amp; M - Lease</v>
          </cell>
          <cell r="F91" t="str">
            <v>Non-Inventory (Sales only)</v>
          </cell>
        </row>
        <row r="92">
          <cell r="A92" t="str">
            <v>Prompt Link</v>
          </cell>
          <cell r="B92">
            <v>259</v>
          </cell>
          <cell r="C92" t="str">
            <v>Prompt Link</v>
          </cell>
          <cell r="D92">
            <v>0</v>
          </cell>
          <cell r="E92" t="str">
            <v>P &amp; M - Lease</v>
          </cell>
          <cell r="F92" t="str">
            <v>Non-Inventory (Sales only)</v>
          </cell>
        </row>
        <row r="93">
          <cell r="A93" t="str">
            <v>Prompt Returns</v>
          </cell>
          <cell r="B93">
            <v>260</v>
          </cell>
          <cell r="C93" t="str">
            <v>Prompt Returns</v>
          </cell>
          <cell r="D93">
            <v>0</v>
          </cell>
          <cell r="E93" t="str">
            <v>P &amp; M - Lease</v>
          </cell>
          <cell r="F93" t="str">
            <v>Non-Inventory (Sales only)</v>
          </cell>
        </row>
        <row r="94">
          <cell r="A94" t="str">
            <v>Prompt-Lite Lease</v>
          </cell>
          <cell r="B94">
            <v>261</v>
          </cell>
          <cell r="C94" t="str">
            <v>Prompt-Lite Lease</v>
          </cell>
          <cell r="D94">
            <v>0</v>
          </cell>
          <cell r="E94" t="str">
            <v>P &amp; M - Lease</v>
          </cell>
          <cell r="F94" t="str">
            <v>Non-Inventory (Sales only)</v>
          </cell>
        </row>
        <row r="95">
          <cell r="A95" t="str">
            <v>Multum Drug Database Fee</v>
          </cell>
          <cell r="B95">
            <v>262</v>
          </cell>
          <cell r="C95" t="str">
            <v>Multum Drug Database Fee</v>
          </cell>
          <cell r="D95">
            <v>0</v>
          </cell>
          <cell r="E95" t="str">
            <v>P &amp; M - SubLease</v>
          </cell>
          <cell r="F95" t="str">
            <v>Non-Inventory (Sales only)</v>
          </cell>
        </row>
        <row r="96">
          <cell r="A96" t="str">
            <v>Drug Database FTE Fee</v>
          </cell>
          <cell r="B96">
            <v>263</v>
          </cell>
          <cell r="C96" t="str">
            <v>Drug Database FTE Fee</v>
          </cell>
          <cell r="D96">
            <v>0</v>
          </cell>
          <cell r="E96" t="str">
            <v>P &amp; M - SubLease</v>
          </cell>
          <cell r="F96" t="str">
            <v>Non-Inventory (Sales only)</v>
          </cell>
        </row>
        <row r="97">
          <cell r="A97" t="str">
            <v>Drug Database Site Fee</v>
          </cell>
          <cell r="B97">
            <v>264</v>
          </cell>
          <cell r="C97" t="str">
            <v>Drug Database Site Fee</v>
          </cell>
          <cell r="D97">
            <v>0</v>
          </cell>
          <cell r="E97" t="str">
            <v>P &amp; M - SubLease</v>
          </cell>
          <cell r="F97" t="str">
            <v>Non-Inventory (Sales only)</v>
          </cell>
        </row>
        <row r="98">
          <cell r="A98" t="str">
            <v>Patron Hosting</v>
          </cell>
          <cell r="B98">
            <v>265</v>
          </cell>
          <cell r="C98" t="str">
            <v>Patron Hosting</v>
          </cell>
          <cell r="D98">
            <v>0</v>
          </cell>
          <cell r="E98" t="str">
            <v>Services - Hosting</v>
          </cell>
          <cell r="F98" t="str">
            <v>Non-Inventory (Sales only)</v>
          </cell>
        </row>
        <row r="99">
          <cell r="A99" t="str">
            <v>POC Hosting</v>
          </cell>
          <cell r="B99">
            <v>266</v>
          </cell>
          <cell r="C99" t="str">
            <v>POC Hosting</v>
          </cell>
          <cell r="D99">
            <v>0</v>
          </cell>
          <cell r="E99" t="str">
            <v>Services - Hosting</v>
          </cell>
          <cell r="F99" t="str">
            <v>Non-Inventory (Sales only)</v>
          </cell>
        </row>
        <row r="100">
          <cell r="A100" t="str">
            <v>Patron Patient Flex Fee</v>
          </cell>
          <cell r="B100">
            <v>267</v>
          </cell>
          <cell r="C100" t="str">
            <v>Patron Patient Flex Fee</v>
          </cell>
          <cell r="D100">
            <v>0</v>
          </cell>
          <cell r="E100" t="str">
            <v>P &amp; M - Database Services NR</v>
          </cell>
          <cell r="F100" t="str">
            <v>Non-Inventory (Sales only)</v>
          </cell>
        </row>
        <row r="101">
          <cell r="A101" t="str">
            <v>Patron Support</v>
          </cell>
          <cell r="B101">
            <v>268</v>
          </cell>
          <cell r="C101" t="str">
            <v>Patron Support</v>
          </cell>
          <cell r="D101">
            <v>0</v>
          </cell>
          <cell r="E101" t="str">
            <v>P &amp; M - Support</v>
          </cell>
          <cell r="F101" t="str">
            <v>Non-Inventory (Sales only)</v>
          </cell>
        </row>
        <row r="102">
          <cell r="A102" t="str">
            <v>Prompt Support</v>
          </cell>
          <cell r="B102">
            <v>269</v>
          </cell>
          <cell r="C102" t="str">
            <v>Prompt Support</v>
          </cell>
          <cell r="D102">
            <v>0</v>
          </cell>
          <cell r="E102" t="str">
            <v>P &amp; M - Support</v>
          </cell>
          <cell r="F102" t="str">
            <v>Non-Inventory (Sales only)</v>
          </cell>
        </row>
        <row r="103">
          <cell r="A103" t="str">
            <v>LCS - EM</v>
          </cell>
          <cell r="B103">
            <v>270</v>
          </cell>
          <cell r="C103" t="str">
            <v>LCS - EM</v>
          </cell>
          <cell r="D103">
            <v>0</v>
          </cell>
          <cell r="E103" t="str">
            <v>P &amp; M - FSD</v>
          </cell>
          <cell r="F103" t="str">
            <v>Non-Inventory (Sales only)</v>
          </cell>
        </row>
        <row r="104">
          <cell r="A104" t="str">
            <v>LCS - HMO</v>
          </cell>
          <cell r="B104">
            <v>271</v>
          </cell>
          <cell r="C104" t="str">
            <v>LCS - HMO</v>
          </cell>
          <cell r="D104">
            <v>0</v>
          </cell>
          <cell r="E104" t="str">
            <v>P &amp; M - FSD</v>
          </cell>
          <cell r="F104" t="str">
            <v>Non-Inventory (Sales only)</v>
          </cell>
        </row>
        <row r="105">
          <cell r="A105" t="str">
            <v>LCS - RM</v>
          </cell>
          <cell r="B105">
            <v>272</v>
          </cell>
          <cell r="C105" t="str">
            <v>LCS - RM</v>
          </cell>
          <cell r="D105">
            <v>0</v>
          </cell>
          <cell r="E105" t="str">
            <v>P &amp; M - FSD</v>
          </cell>
          <cell r="F105" t="str">
            <v>Non-Inventory (Sales only)</v>
          </cell>
        </row>
        <row r="106">
          <cell r="A106" t="str">
            <v>LCS - RI</v>
          </cell>
          <cell r="B106">
            <v>273</v>
          </cell>
          <cell r="C106" t="str">
            <v>LCS - RI</v>
          </cell>
          <cell r="D106">
            <v>0</v>
          </cell>
          <cell r="E106" t="str">
            <v>P &amp; M - FSD</v>
          </cell>
          <cell r="F106" t="str">
            <v>Non-Inventory (Sales only)</v>
          </cell>
        </row>
        <row r="107">
          <cell r="A107" t="str">
            <v>Payroll Interface</v>
          </cell>
          <cell r="B107">
            <v>274</v>
          </cell>
          <cell r="C107" t="str">
            <v>Payroll Interface</v>
          </cell>
          <cell r="D107">
            <v>0</v>
          </cell>
          <cell r="E107" t="str">
            <v>P &amp; M - Lease</v>
          </cell>
          <cell r="F107" t="str">
            <v>Non-Inventory (Sales only)</v>
          </cell>
        </row>
        <row r="108">
          <cell r="A108" t="str">
            <v>PtCt Interface</v>
          </cell>
          <cell r="B108">
            <v>275</v>
          </cell>
          <cell r="C108" t="str">
            <v>PtCt Interface</v>
          </cell>
          <cell r="D108">
            <v>0</v>
          </cell>
          <cell r="E108" t="str">
            <v>P &amp; M - Lease</v>
          </cell>
          <cell r="F108" t="str">
            <v>Non-Inventory (Sales only)</v>
          </cell>
        </row>
        <row r="109">
          <cell r="A109" t="str">
            <v>CareFacts Base System Version 5</v>
          </cell>
          <cell r="B109">
            <v>276</v>
          </cell>
          <cell r="C109" t="str">
            <v>CareFacts Base System Version 5</v>
          </cell>
          <cell r="D109">
            <v>0</v>
          </cell>
          <cell r="E109" t="str">
            <v>P &amp; M - Lease</v>
          </cell>
          <cell r="F109" t="str">
            <v>Non-Inventory (Sales only)</v>
          </cell>
        </row>
        <row r="110">
          <cell r="A110" t="str">
            <v>CareFacts Base System Version 4</v>
          </cell>
          <cell r="B110">
            <v>277</v>
          </cell>
          <cell r="C110" t="str">
            <v>CareFacts Base System Version 4</v>
          </cell>
          <cell r="D110">
            <v>0</v>
          </cell>
          <cell r="E110" t="str">
            <v>P &amp; M - Lease</v>
          </cell>
          <cell r="F110" t="str">
            <v>Non-Inventory (Sales only)</v>
          </cell>
        </row>
        <row r="111">
          <cell r="A111" t="str">
            <v>CareFacts Courier for Independent Users</v>
          </cell>
          <cell r="B111">
            <v>278</v>
          </cell>
          <cell r="C111" t="str">
            <v>CareFacts Courier for Independent Users</v>
          </cell>
          <cell r="D111">
            <v>0</v>
          </cell>
          <cell r="E111" t="str">
            <v>P &amp; M - Lease</v>
          </cell>
          <cell r="F111" t="str">
            <v>Non-Inventory (Sales only)</v>
          </cell>
        </row>
        <row r="112">
          <cell r="A112" t="str">
            <v>CareFacts Clinical System</v>
          </cell>
          <cell r="B112">
            <v>279</v>
          </cell>
          <cell r="C112" t="str">
            <v>CareFacts Clinical System</v>
          </cell>
          <cell r="D112">
            <v>0</v>
          </cell>
          <cell r="E112" t="str">
            <v>P &amp; M - Lease</v>
          </cell>
          <cell r="F112" t="str">
            <v>Non-Inventory (Sales only)</v>
          </cell>
        </row>
        <row r="113">
          <cell r="A113" t="str">
            <v>CareFacts Clinical PC License</v>
          </cell>
          <cell r="B113">
            <v>280</v>
          </cell>
          <cell r="C113" t="str">
            <v>CareFacts Clinical PC License</v>
          </cell>
          <cell r="D113">
            <v>0</v>
          </cell>
          <cell r="E113" t="str">
            <v>P &amp; M - License Fee</v>
          </cell>
          <cell r="F113" t="str">
            <v>Non-Inventory (Sales only)</v>
          </cell>
        </row>
        <row r="114">
          <cell r="A114" t="str">
            <v>CareFacts Scheduling System</v>
          </cell>
          <cell r="B114">
            <v>281</v>
          </cell>
          <cell r="C114" t="str">
            <v>CareFacts Scheduling System</v>
          </cell>
          <cell r="D114">
            <v>0</v>
          </cell>
          <cell r="E114" t="str">
            <v>P &amp; M - Lease</v>
          </cell>
          <cell r="F114" t="str">
            <v>Non-Inventory (Sales only)</v>
          </cell>
        </row>
        <row r="115">
          <cell r="A115" t="str">
            <v>CareFacts Scheduling PC License</v>
          </cell>
          <cell r="B115">
            <v>282</v>
          </cell>
          <cell r="C115" t="str">
            <v>CareFacts Scheduling PC License</v>
          </cell>
          <cell r="D115">
            <v>0</v>
          </cell>
          <cell r="E115" t="str">
            <v>P &amp; M - License Fee</v>
          </cell>
          <cell r="F115" t="str">
            <v>Non-Inventory (Sales only)</v>
          </cell>
        </row>
        <row r="116">
          <cell r="A116" t="str">
            <v>CareFacts Billing System</v>
          </cell>
          <cell r="B116">
            <v>283</v>
          </cell>
          <cell r="C116" t="str">
            <v>CareFacts Billing System</v>
          </cell>
          <cell r="D116">
            <v>0</v>
          </cell>
          <cell r="E116" t="str">
            <v>P &amp; M - Lease</v>
          </cell>
          <cell r="F116" t="str">
            <v>Non-Inventory (Sales only)</v>
          </cell>
        </row>
        <row r="117">
          <cell r="A117" t="str">
            <v>CareFacts Billing PC License</v>
          </cell>
          <cell r="B117">
            <v>284</v>
          </cell>
          <cell r="C117" t="str">
            <v>CareFacts Billing PC License</v>
          </cell>
          <cell r="D117">
            <v>0</v>
          </cell>
          <cell r="E117" t="str">
            <v>P &amp; M - License Fee</v>
          </cell>
          <cell r="F117" t="str">
            <v>Non-Inventory (Sales only)</v>
          </cell>
        </row>
        <row r="118">
          <cell r="A118" t="str">
            <v>CareFacts Paraprofessional PDA Charting System</v>
          </cell>
          <cell r="B118">
            <v>285</v>
          </cell>
          <cell r="C118" t="str">
            <v>CareFacts Paraprofessional PDA Charting System</v>
          </cell>
          <cell r="D118">
            <v>0</v>
          </cell>
          <cell r="E118" t="str">
            <v>P &amp; M - Lease</v>
          </cell>
          <cell r="F118" t="str">
            <v>Non-Inventory (Sales only)</v>
          </cell>
        </row>
        <row r="119">
          <cell r="A119" t="str">
            <v>CareFacts PDA License</v>
          </cell>
          <cell r="B119">
            <v>286</v>
          </cell>
          <cell r="C119" t="str">
            <v>CareFacts PDA License</v>
          </cell>
          <cell r="D119">
            <v>0</v>
          </cell>
          <cell r="E119" t="str">
            <v>P &amp; M - License Fee</v>
          </cell>
          <cell r="F119" t="str">
            <v>Non-Inventory (Sales only)</v>
          </cell>
        </row>
        <row r="120">
          <cell r="A120" t="str">
            <v>CareFacts Home Health Gold Professional</v>
          </cell>
          <cell r="B120">
            <v>287</v>
          </cell>
          <cell r="C120" t="str">
            <v>CareFacts Home Health Gold Professional</v>
          </cell>
          <cell r="D120">
            <v>0</v>
          </cell>
          <cell r="E120" t="str">
            <v>P &amp; M - Lease</v>
          </cell>
          <cell r="F120" t="str">
            <v>Non-Inventory (Sales only)</v>
          </cell>
        </row>
        <row r="121">
          <cell r="A121" t="str">
            <v>CareFacts Home Health Gold Maintenance</v>
          </cell>
          <cell r="B121">
            <v>288</v>
          </cell>
          <cell r="C121" t="str">
            <v>CareFacts Home Health Gold Maintenance</v>
          </cell>
          <cell r="D121">
            <v>0</v>
          </cell>
          <cell r="E121" t="str">
            <v>CareFacts - Maintenance</v>
          </cell>
          <cell r="F121" t="str">
            <v>Non-Inventory (Sales only)</v>
          </cell>
        </row>
        <row r="122">
          <cell r="A122" t="str">
            <v>CareFacts Base System - Maintenance</v>
          </cell>
          <cell r="B122">
            <v>289</v>
          </cell>
          <cell r="C122" t="str">
            <v>CareFacts Base System - Maintenance</v>
          </cell>
          <cell r="D122">
            <v>0</v>
          </cell>
          <cell r="E122" t="str">
            <v>CareFacts - Maintenance</v>
          </cell>
          <cell r="F122" t="str">
            <v>Non-Inventory (Sales only)</v>
          </cell>
        </row>
        <row r="123">
          <cell r="A123" t="str">
            <v>CareFacts Courier Independent License - Maintenance</v>
          </cell>
          <cell r="B123">
            <v>290</v>
          </cell>
          <cell r="C123" t="str">
            <v>CareFacts Courier Independent License - Maintenance</v>
          </cell>
          <cell r="D123">
            <v>0</v>
          </cell>
          <cell r="E123" t="str">
            <v>CareFacts - Maintenance</v>
          </cell>
          <cell r="F123" t="str">
            <v>Non-Inventory (Sales only)</v>
          </cell>
        </row>
        <row r="124">
          <cell r="A124" t="str">
            <v>CareFacts Clinical System - Maintenance</v>
          </cell>
          <cell r="B124">
            <v>291</v>
          </cell>
          <cell r="C124" t="str">
            <v>CareFacts Clinical System - Maintenance</v>
          </cell>
          <cell r="D124">
            <v>0</v>
          </cell>
          <cell r="E124" t="str">
            <v>CareFacts - Maintenance</v>
          </cell>
          <cell r="F124" t="str">
            <v>Non-Inventory (Sales only)</v>
          </cell>
        </row>
        <row r="125">
          <cell r="A125" t="str">
            <v>CareFacts Independent License - Maintenance</v>
          </cell>
          <cell r="B125">
            <v>292</v>
          </cell>
          <cell r="C125" t="str">
            <v>CareFacts Independent License - Maintenance</v>
          </cell>
          <cell r="D125">
            <v>0</v>
          </cell>
          <cell r="E125" t="str">
            <v>CareFacts - Maintenance</v>
          </cell>
          <cell r="F125" t="str">
            <v>Non-Inventory (Sales only)</v>
          </cell>
        </row>
        <row r="126">
          <cell r="A126" t="str">
            <v>CareFacts Concurrent License - Maintenance</v>
          </cell>
          <cell r="B126">
            <v>293</v>
          </cell>
          <cell r="C126" t="str">
            <v>CareFacts Concurrent License - Maintenance</v>
          </cell>
          <cell r="D126">
            <v>0</v>
          </cell>
          <cell r="E126" t="str">
            <v>CareFacts - Maintenance</v>
          </cell>
          <cell r="F126" t="str">
            <v>Non-Inventory (Sales only)</v>
          </cell>
        </row>
        <row r="127">
          <cell r="A127" t="str">
            <v>CareFacts Scheduling System - Maintenance</v>
          </cell>
          <cell r="B127">
            <v>294</v>
          </cell>
          <cell r="C127" t="str">
            <v>CareFacts Scheduling System - Maintenance</v>
          </cell>
          <cell r="D127">
            <v>0</v>
          </cell>
          <cell r="E127" t="str">
            <v>CareFacts - Maintenance</v>
          </cell>
          <cell r="F127" t="str">
            <v>Non-Inventory (Sales only)</v>
          </cell>
        </row>
        <row r="128">
          <cell r="A128" t="str">
            <v>CareFacts Billing System - Maintenance</v>
          </cell>
          <cell r="B128">
            <v>295</v>
          </cell>
          <cell r="C128" t="str">
            <v>CareFacts Billing System - Maintenance</v>
          </cell>
          <cell r="D128">
            <v>0</v>
          </cell>
          <cell r="E128" t="str">
            <v>CareFacts - Maintenance</v>
          </cell>
          <cell r="F128" t="str">
            <v>Non-Inventory (Sales only)</v>
          </cell>
        </row>
        <row r="129">
          <cell r="A129" t="str">
            <v>CareFacts Dashboard - Maintenance</v>
          </cell>
          <cell r="B129">
            <v>296</v>
          </cell>
          <cell r="C129" t="str">
            <v>CareFacts Dashboard - Maintenance</v>
          </cell>
          <cell r="D129">
            <v>0</v>
          </cell>
          <cell r="E129" t="str">
            <v>CareFacts - Maintenance</v>
          </cell>
          <cell r="F129" t="str">
            <v>Non-Inventory (Sales only)</v>
          </cell>
        </row>
        <row r="130">
          <cell r="A130" t="str">
            <v>CareFacts Visionshare Medicare Eligibility - Maintenance</v>
          </cell>
          <cell r="B130">
            <v>297</v>
          </cell>
          <cell r="C130" t="str">
            <v>CareFacts Visionshare Medicare Eligibility - Maintenance</v>
          </cell>
          <cell r="D130">
            <v>0</v>
          </cell>
          <cell r="E130" t="str">
            <v>CareFacts - Maintenance</v>
          </cell>
          <cell r="F130" t="str">
            <v>Non-Inventory (Sales only)</v>
          </cell>
        </row>
        <row r="131">
          <cell r="A131" t="str">
            <v>CareFacts Visionshare Claims Submissions - Maintenance</v>
          </cell>
          <cell r="B131">
            <v>298</v>
          </cell>
          <cell r="C131" t="str">
            <v>CareFacts Visionshare Claims Submissions - Maintenance</v>
          </cell>
          <cell r="D131">
            <v>0</v>
          </cell>
          <cell r="E131" t="str">
            <v>CareFacts - Maintenance</v>
          </cell>
          <cell r="F131" t="str">
            <v>Non-Inventory (Sales only)</v>
          </cell>
        </row>
        <row r="132">
          <cell r="A132" t="str">
            <v>CareFacts Visionshare Access to DDE - Maintenance</v>
          </cell>
          <cell r="B132">
            <v>299</v>
          </cell>
          <cell r="C132" t="str">
            <v>CareFacts Visionshare Access to DDE - Maintenance</v>
          </cell>
          <cell r="D132">
            <v>0</v>
          </cell>
          <cell r="E132" t="str">
            <v>CareFacts - Maintenance</v>
          </cell>
          <cell r="F132" t="str">
            <v>Non-Inventory (Sales only)</v>
          </cell>
        </row>
        <row r="133">
          <cell r="A133" t="str">
            <v>CareFacts Server - Maintenance</v>
          </cell>
          <cell r="B133">
            <v>300</v>
          </cell>
          <cell r="C133" t="str">
            <v>CareFacts Server - Maintenance</v>
          </cell>
          <cell r="D133">
            <v>0</v>
          </cell>
          <cell r="E133" t="str">
            <v>CareFacts - Maintenance</v>
          </cell>
          <cell r="F133" t="str">
            <v>Non-Inventory (Sales only)</v>
          </cell>
        </row>
        <row r="134">
          <cell r="A134" t="str">
            <v>CareFacts System Software - Maintenance</v>
          </cell>
          <cell r="B134">
            <v>301</v>
          </cell>
          <cell r="C134" t="str">
            <v>CareFacts System Software - Maintenance</v>
          </cell>
          <cell r="D134">
            <v>0</v>
          </cell>
          <cell r="E134" t="str">
            <v>CareFacts - Maintenance</v>
          </cell>
          <cell r="F134" t="str">
            <v>Non-Inventory (Sales only)</v>
          </cell>
        </row>
        <row r="135">
          <cell r="A135" t="str">
            <v>CareFacts Limited Clinical License - Maintenance</v>
          </cell>
          <cell r="B135">
            <v>302</v>
          </cell>
          <cell r="C135" t="str">
            <v>CareFacts Limited Clinical License - Maintenance</v>
          </cell>
          <cell r="D135">
            <v>0</v>
          </cell>
          <cell r="E135" t="str">
            <v>CareFacts - Maintenance</v>
          </cell>
          <cell r="F135" t="str">
            <v>Non-Inventory (Sales only)</v>
          </cell>
        </row>
        <row r="136">
          <cell r="A136" t="str">
            <v>CareFacts Human Resources Module - Maintenance</v>
          </cell>
          <cell r="B136">
            <v>303</v>
          </cell>
          <cell r="C136" t="str">
            <v>CareFacts Human Resources Module - Maintenance</v>
          </cell>
          <cell r="D136">
            <v>0</v>
          </cell>
          <cell r="E136" t="str">
            <v>CareFacts - Maintenance</v>
          </cell>
          <cell r="F136" t="str">
            <v>Non-Inventory (Sales only)</v>
          </cell>
        </row>
        <row r="137">
          <cell r="A137" t="str">
            <v>CareFacts Scheduling License - Maintenance</v>
          </cell>
          <cell r="B137">
            <v>304</v>
          </cell>
          <cell r="C137" t="str">
            <v>CareFacts Scheduling License - Maintenance</v>
          </cell>
          <cell r="D137">
            <v>0</v>
          </cell>
          <cell r="E137" t="str">
            <v>CareFacts - Maintenance</v>
          </cell>
          <cell r="F137" t="str">
            <v>Non-Inventory (Sales only)</v>
          </cell>
        </row>
        <row r="138">
          <cell r="A138" t="str">
            <v>CareFacts Billing License - Maintenance</v>
          </cell>
          <cell r="B138">
            <v>305</v>
          </cell>
          <cell r="C138" t="str">
            <v>CareFacts Billing License - Maintenance</v>
          </cell>
          <cell r="D138">
            <v>0</v>
          </cell>
          <cell r="E138" t="str">
            <v>CareFacts - Maintenance</v>
          </cell>
          <cell r="F138" t="str">
            <v>Non-Inventory (Sales only)</v>
          </cell>
        </row>
        <row r="139">
          <cell r="A139" t="str">
            <v>CareFacts ADP Payroll - Maintenance</v>
          </cell>
          <cell r="B139">
            <v>306</v>
          </cell>
          <cell r="C139" t="str">
            <v>CareFacts ADP Payroll - Maintenance</v>
          </cell>
          <cell r="D139">
            <v>0</v>
          </cell>
          <cell r="E139" t="str">
            <v>CareFacts - Maintenance</v>
          </cell>
          <cell r="F139" t="str">
            <v>Non-Inventory (Sales only)</v>
          </cell>
        </row>
        <row r="140">
          <cell r="A140" t="str">
            <v>CareFacts CPR+ - Maintenance</v>
          </cell>
          <cell r="B140">
            <v>307</v>
          </cell>
          <cell r="C140" t="str">
            <v>CareFacts CPR+ - Maintenance</v>
          </cell>
          <cell r="D140">
            <v>0</v>
          </cell>
          <cell r="E140" t="str">
            <v>CareFacts - Maintenance</v>
          </cell>
          <cell r="F140" t="str">
            <v>Non-Inventory (Sales only)</v>
          </cell>
        </row>
        <row r="141">
          <cell r="A141" t="str">
            <v>CareFacts CareWatch - Maintenance</v>
          </cell>
          <cell r="B141">
            <v>308</v>
          </cell>
          <cell r="C141" t="str">
            <v>CareFacts CareWatch - Maintenance</v>
          </cell>
          <cell r="D141">
            <v>0</v>
          </cell>
          <cell r="E141" t="str">
            <v>CareFacts - Maintenance</v>
          </cell>
          <cell r="F141" t="str">
            <v>Non-Inventory (Sales only)</v>
          </cell>
        </row>
        <row r="142">
          <cell r="A142" t="str">
            <v>CareFacts HSIS - Maintenance</v>
          </cell>
          <cell r="B142">
            <v>309</v>
          </cell>
          <cell r="C142" t="str">
            <v>CareFacts HSIS - Maintenance</v>
          </cell>
          <cell r="D142">
            <v>0</v>
          </cell>
          <cell r="E142" t="str">
            <v>CareFacts - Maintenance</v>
          </cell>
          <cell r="F142" t="str">
            <v>Non-Inventory (Sales only)</v>
          </cell>
        </row>
        <row r="143">
          <cell r="A143" t="str">
            <v>CareFacts Great Plains - Maintenance</v>
          </cell>
          <cell r="B143">
            <v>310</v>
          </cell>
          <cell r="C143" t="str">
            <v>CareFacts Great Plains - Maintenance</v>
          </cell>
          <cell r="D143">
            <v>0</v>
          </cell>
          <cell r="E143" t="str">
            <v>CareFacts - Maintenance</v>
          </cell>
          <cell r="F143" t="str">
            <v>Non-Inventory (Sales only)</v>
          </cell>
        </row>
        <row r="144">
          <cell r="A144" t="str">
            <v>CareFacts HomMed - Maintenance</v>
          </cell>
          <cell r="B144">
            <v>311</v>
          </cell>
          <cell r="C144" t="str">
            <v>CareFacts HomMed - Maintenance</v>
          </cell>
          <cell r="D144">
            <v>0</v>
          </cell>
          <cell r="E144" t="str">
            <v>CareFacts - Maintenance</v>
          </cell>
          <cell r="F144" t="str">
            <v>Non-Inventory (Sales only)</v>
          </cell>
        </row>
        <row r="145">
          <cell r="A145" t="str">
            <v>CareFacts MAS90 - Maintenance</v>
          </cell>
          <cell r="B145">
            <v>312</v>
          </cell>
          <cell r="C145" t="str">
            <v>CareFacts MAS90 - Maintenance</v>
          </cell>
          <cell r="D145">
            <v>0</v>
          </cell>
          <cell r="E145" t="str">
            <v>CareFacts - Maintenance</v>
          </cell>
          <cell r="F145" t="str">
            <v>Non-Inventory (Sales only)</v>
          </cell>
        </row>
        <row r="146">
          <cell r="A146" t="str">
            <v>CareFacts ADI - Maintenance</v>
          </cell>
          <cell r="B146">
            <v>313</v>
          </cell>
          <cell r="C146" t="str">
            <v>CareFacts ADI - Maintenance</v>
          </cell>
          <cell r="D146">
            <v>0</v>
          </cell>
          <cell r="E146" t="str">
            <v>CareFacts - Maintenance</v>
          </cell>
          <cell r="F146" t="str">
            <v>Non-Inventory (Sales only)</v>
          </cell>
        </row>
        <row r="147">
          <cell r="A147" t="str">
            <v>CareFacts Whiz Interface - Maintenance</v>
          </cell>
          <cell r="B147">
            <v>314</v>
          </cell>
          <cell r="C147" t="str">
            <v>CareFacts Whiz Interface - Maintenance</v>
          </cell>
          <cell r="D147">
            <v>0</v>
          </cell>
          <cell r="E147" t="str">
            <v>CareFacts - Maintenance</v>
          </cell>
          <cell r="F147" t="str">
            <v>Non-Inventory (Sales only)</v>
          </cell>
        </row>
        <row r="148">
          <cell r="A148" t="str">
            <v>CareFacts ATI Tele Health - Maintenance</v>
          </cell>
          <cell r="B148">
            <v>315</v>
          </cell>
          <cell r="C148" t="str">
            <v>CareFacts ATI Tele Health - Maintenance</v>
          </cell>
          <cell r="D148">
            <v>0</v>
          </cell>
          <cell r="E148" t="str">
            <v>CareFacts - Maintenance</v>
          </cell>
          <cell r="F148" t="str">
            <v>Non-Inventory (Sales only)</v>
          </cell>
        </row>
        <row r="149">
          <cell r="A149" t="str">
            <v>CareFacts Big Sky - Maintenance</v>
          </cell>
          <cell r="B149">
            <v>316</v>
          </cell>
          <cell r="C149" t="str">
            <v>CareFacts Big Sky - Maintenance</v>
          </cell>
          <cell r="D149">
            <v>0</v>
          </cell>
          <cell r="E149" t="str">
            <v>CareFacts - Maintenance</v>
          </cell>
          <cell r="F149" t="str">
            <v>Non-Inventory (Sales only)</v>
          </cell>
        </row>
        <row r="150">
          <cell r="A150" t="str">
            <v>CareFacts Ceridian Billing - Maintenance</v>
          </cell>
          <cell r="B150">
            <v>317</v>
          </cell>
          <cell r="C150" t="str">
            <v>CareFacts Ceridian Billing - Maintenance</v>
          </cell>
          <cell r="D150">
            <v>0</v>
          </cell>
          <cell r="E150" t="str">
            <v>CareFacts - Maintenance</v>
          </cell>
          <cell r="F150" t="str">
            <v>Non-Inventory (Sales only)</v>
          </cell>
        </row>
        <row r="151">
          <cell r="A151" t="str">
            <v>CareFacts General Ledger or Payroll - Maintenance</v>
          </cell>
          <cell r="B151">
            <v>318</v>
          </cell>
          <cell r="C151" t="str">
            <v>CareFacts General Ledger or Payroll - Maintenance</v>
          </cell>
          <cell r="D151">
            <v>0</v>
          </cell>
          <cell r="E151" t="str">
            <v>CareFacts - Maintenance</v>
          </cell>
          <cell r="F151" t="str">
            <v>Non-Inventory (Sales only)</v>
          </cell>
        </row>
        <row r="152">
          <cell r="A152" t="str">
            <v>CareFacts Santrax - Maintenance</v>
          </cell>
          <cell r="B152">
            <v>319</v>
          </cell>
          <cell r="C152" t="str">
            <v>CareFacts Santrax - Maintenance</v>
          </cell>
          <cell r="D152">
            <v>0</v>
          </cell>
          <cell r="E152" t="str">
            <v>CareFacts - Maintenance</v>
          </cell>
          <cell r="F152" t="str">
            <v>Non-Inventory (Sales only)</v>
          </cell>
        </row>
        <row r="153">
          <cell r="A153" t="str">
            <v>CareFacts Pals Client Demographics Import - Maintenance</v>
          </cell>
          <cell r="B153">
            <v>320</v>
          </cell>
          <cell r="C153" t="str">
            <v>CareFacts Pals Client Demographics Import - Maintenance</v>
          </cell>
          <cell r="D153">
            <v>0</v>
          </cell>
          <cell r="E153" t="str">
            <v>CareFacts - Maintenance</v>
          </cell>
          <cell r="F153" t="str">
            <v>Non-Inventory (Sales only)</v>
          </cell>
        </row>
        <row r="154">
          <cell r="A154" t="str">
            <v>CareFacts Pals Unbilled Services Import - Maintenance</v>
          </cell>
          <cell r="B154">
            <v>321</v>
          </cell>
          <cell r="C154" t="str">
            <v>CareFacts Pals Unbilled Services Import - Maintenance</v>
          </cell>
          <cell r="D154">
            <v>0</v>
          </cell>
          <cell r="E154" t="str">
            <v>CareFacts - Maintenance</v>
          </cell>
          <cell r="F154" t="str">
            <v>Non-Inventory (Sales only)</v>
          </cell>
        </row>
        <row r="155">
          <cell r="A155" t="str">
            <v>CareFacts Custom Interface - Maintenance</v>
          </cell>
          <cell r="B155">
            <v>322</v>
          </cell>
          <cell r="C155" t="str">
            <v>CareFacts Custom Interface - Maintenance</v>
          </cell>
          <cell r="D155">
            <v>0</v>
          </cell>
          <cell r="E155" t="str">
            <v>CareFacts - Maintenance</v>
          </cell>
          <cell r="F155" t="str">
            <v>Non-Inventory (Sales only)</v>
          </cell>
        </row>
        <row r="156">
          <cell r="A156" t="str">
            <v>CareFacts Fazzi - Maintenance</v>
          </cell>
          <cell r="B156">
            <v>323</v>
          </cell>
          <cell r="C156" t="str">
            <v>CareFacts Fazzi - Maintenance</v>
          </cell>
          <cell r="D156">
            <v>0</v>
          </cell>
          <cell r="E156" t="str">
            <v>CareFacts - Maintenance</v>
          </cell>
          <cell r="F156" t="str">
            <v>Non-Inventory (Sales only)</v>
          </cell>
        </row>
        <row r="157">
          <cell r="A157" t="str">
            <v>CareFacts Press Ganey - Maintenance</v>
          </cell>
          <cell r="B157">
            <v>324</v>
          </cell>
          <cell r="C157" t="str">
            <v>CareFacts Press Ganey - Maintenance</v>
          </cell>
          <cell r="D157">
            <v>0</v>
          </cell>
          <cell r="E157" t="str">
            <v>CareFacts - Maintenance</v>
          </cell>
          <cell r="F157" t="str">
            <v>Non-Inventory (Sales only)</v>
          </cell>
        </row>
        <row r="158">
          <cell r="A158" t="str">
            <v>CareFacts SHP - Maintenance</v>
          </cell>
          <cell r="B158">
            <v>325</v>
          </cell>
          <cell r="C158" t="str">
            <v>CareFacts SHP - Maintenance</v>
          </cell>
          <cell r="D158">
            <v>0</v>
          </cell>
          <cell r="E158" t="str">
            <v>CareFacts - Maintenance</v>
          </cell>
          <cell r="F158" t="str">
            <v>Non-Inventory (Sales only)</v>
          </cell>
        </row>
        <row r="159">
          <cell r="A159" t="str">
            <v>CareFacts OCS - Maintenance</v>
          </cell>
          <cell r="B159">
            <v>326</v>
          </cell>
          <cell r="C159" t="str">
            <v>CareFacts OCS - Maintenance</v>
          </cell>
          <cell r="D159">
            <v>0</v>
          </cell>
          <cell r="E159" t="str">
            <v>CareFacts - Maintenance</v>
          </cell>
          <cell r="F159" t="str">
            <v>Non-Inventory (Sales only)</v>
          </cell>
        </row>
        <row r="160">
          <cell r="A160" t="str">
            <v>CareFacts Deyta - Maintenance</v>
          </cell>
          <cell r="B160">
            <v>327</v>
          </cell>
          <cell r="C160" t="str">
            <v>CareFacts Deyta - Maintenance</v>
          </cell>
          <cell r="D160">
            <v>0</v>
          </cell>
          <cell r="E160" t="str">
            <v>CareFacts - Maintenance</v>
          </cell>
          <cell r="F160" t="str">
            <v>Non-Inventory (Sales only)</v>
          </cell>
        </row>
        <row r="161">
          <cell r="A161" t="str">
            <v>CareFacts Other Survey - Maintenance</v>
          </cell>
          <cell r="B161">
            <v>328</v>
          </cell>
          <cell r="C161" t="str">
            <v>CareFacts Other Survey - Maintenance</v>
          </cell>
          <cell r="E161" t="str">
            <v>CareFacts - Maintenance</v>
          </cell>
          <cell r="F161" t="str">
            <v>Non-Inventory (Sales only)</v>
          </cell>
        </row>
        <row r="162">
          <cell r="A162" t="str">
            <v>CareFacts PDA Software - Maintenance</v>
          </cell>
          <cell r="B162">
            <v>329</v>
          </cell>
          <cell r="C162" t="str">
            <v>CareFacts PDA Software - Maintenance</v>
          </cell>
          <cell r="E162" t="str">
            <v>CareFacts - Maintenance</v>
          </cell>
          <cell r="F162" t="str">
            <v>Non-Inventory (Sales only)</v>
          </cell>
        </row>
        <row r="163">
          <cell r="A163" t="str">
            <v>CareFacts PDA License - Maintenance</v>
          </cell>
          <cell r="B163">
            <v>330</v>
          </cell>
          <cell r="C163" t="str">
            <v>CareFacts PDA License - Maintenance</v>
          </cell>
          <cell r="E163" t="str">
            <v>CareFacts - Maintenance</v>
          </cell>
          <cell r="F163" t="str">
            <v>Non-Inventory (Sales only)</v>
          </cell>
        </row>
        <row r="164">
          <cell r="A164" t="str">
            <v>CareFacts Home Health Gold - Buddy - Maintenance</v>
          </cell>
          <cell r="B164">
            <v>331</v>
          </cell>
          <cell r="C164" t="str">
            <v>CareFacts Home Health Gold - Buddy - Maintenance</v>
          </cell>
          <cell r="E164" t="str">
            <v>CareFacts - Maintenance</v>
          </cell>
          <cell r="F164" t="str">
            <v>Non-Inventory (Sales only)</v>
          </cell>
        </row>
      </sheetData>
      <sheetData sheetId="7" refreshError="1">
        <row r="1">
          <cell r="A1" t="str">
            <v>Name</v>
          </cell>
        </row>
        <row r="9">
          <cell r="A9" t="str">
            <v>POC Client</v>
          </cell>
          <cell r="B9" t="str">
            <v>POC Client</v>
          </cell>
        </row>
        <row r="10">
          <cell r="A10">
            <v>10201</v>
          </cell>
          <cell r="B10" t="str">
            <v>POC Client</v>
          </cell>
        </row>
        <row r="11">
          <cell r="A11">
            <v>12801</v>
          </cell>
          <cell r="B11" t="str">
            <v>POC Client</v>
          </cell>
        </row>
        <row r="12">
          <cell r="A12">
            <v>15301</v>
          </cell>
          <cell r="B12" t="str">
            <v>POC Client</v>
          </cell>
        </row>
        <row r="13">
          <cell r="A13">
            <v>15901</v>
          </cell>
          <cell r="B13" t="str">
            <v>POC Client</v>
          </cell>
        </row>
        <row r="14">
          <cell r="A14">
            <v>16800</v>
          </cell>
          <cell r="B14" t="str">
            <v>POC Client</v>
          </cell>
        </row>
        <row r="15">
          <cell r="A15">
            <v>16901</v>
          </cell>
          <cell r="B15" t="str">
            <v>POC Client</v>
          </cell>
        </row>
        <row r="16">
          <cell r="A16">
            <v>17701</v>
          </cell>
          <cell r="B16" t="str">
            <v>POC Client</v>
          </cell>
        </row>
        <row r="17">
          <cell r="A17">
            <v>22101</v>
          </cell>
          <cell r="B17" t="str">
            <v>POC Client</v>
          </cell>
        </row>
        <row r="18">
          <cell r="A18">
            <v>22401</v>
          </cell>
          <cell r="B18" t="str">
            <v>POC Client</v>
          </cell>
        </row>
        <row r="19">
          <cell r="A19">
            <v>24501</v>
          </cell>
          <cell r="B19" t="str">
            <v>POC Client</v>
          </cell>
        </row>
        <row r="20">
          <cell r="A20">
            <v>25401</v>
          </cell>
          <cell r="B20" t="str">
            <v>POC Client</v>
          </cell>
        </row>
        <row r="21">
          <cell r="A21">
            <v>26201</v>
          </cell>
          <cell r="B21" t="str">
            <v>POC Client</v>
          </cell>
        </row>
        <row r="22">
          <cell r="A22">
            <v>29301</v>
          </cell>
          <cell r="B22" t="str">
            <v>POC Client</v>
          </cell>
        </row>
        <row r="23">
          <cell r="A23">
            <v>30201</v>
          </cell>
          <cell r="B23" t="str">
            <v>POC Client</v>
          </cell>
        </row>
        <row r="24">
          <cell r="A24">
            <v>30401</v>
          </cell>
          <cell r="B24" t="str">
            <v>POC Client</v>
          </cell>
        </row>
        <row r="25">
          <cell r="A25">
            <v>30901</v>
          </cell>
          <cell r="B25" t="str">
            <v>POC Client</v>
          </cell>
        </row>
        <row r="26">
          <cell r="A26">
            <v>31801</v>
          </cell>
          <cell r="B26" t="str">
            <v>POC Client</v>
          </cell>
        </row>
        <row r="27">
          <cell r="A27">
            <v>33201</v>
          </cell>
          <cell r="B27" t="str">
            <v>POC Client</v>
          </cell>
        </row>
        <row r="28">
          <cell r="A28">
            <v>35301</v>
          </cell>
          <cell r="B28" t="str">
            <v>POC Client</v>
          </cell>
        </row>
        <row r="29">
          <cell r="A29">
            <v>37001</v>
          </cell>
          <cell r="B29" t="str">
            <v>POC Client</v>
          </cell>
        </row>
        <row r="30">
          <cell r="A30">
            <v>38001</v>
          </cell>
          <cell r="B30" t="str">
            <v>POC Client</v>
          </cell>
        </row>
        <row r="31">
          <cell r="A31">
            <v>38301</v>
          </cell>
          <cell r="B31" t="str">
            <v>POC Client</v>
          </cell>
        </row>
        <row r="32">
          <cell r="A32">
            <v>38601</v>
          </cell>
          <cell r="B32" t="str">
            <v>POC Client</v>
          </cell>
        </row>
        <row r="33">
          <cell r="A33">
            <v>39301</v>
          </cell>
          <cell r="B33" t="str">
            <v>POC Client</v>
          </cell>
        </row>
        <row r="34">
          <cell r="A34">
            <v>39501</v>
          </cell>
          <cell r="B34" t="str">
            <v>POC Client</v>
          </cell>
        </row>
        <row r="35">
          <cell r="A35">
            <v>40501</v>
          </cell>
          <cell r="B35" t="str">
            <v>POC Client</v>
          </cell>
        </row>
        <row r="36">
          <cell r="A36">
            <v>41001</v>
          </cell>
          <cell r="B36" t="str">
            <v>POC Client</v>
          </cell>
        </row>
        <row r="37">
          <cell r="A37">
            <v>41401</v>
          </cell>
          <cell r="B37" t="str">
            <v>POC Client</v>
          </cell>
        </row>
        <row r="38">
          <cell r="A38">
            <v>42101</v>
          </cell>
          <cell r="B38" t="str">
            <v>POC Client</v>
          </cell>
        </row>
        <row r="39">
          <cell r="A39">
            <v>43001</v>
          </cell>
          <cell r="B39" t="str">
            <v>POC Client</v>
          </cell>
        </row>
        <row r="40">
          <cell r="A40">
            <v>43201</v>
          </cell>
          <cell r="B40" t="str">
            <v>POC Client</v>
          </cell>
        </row>
        <row r="41">
          <cell r="A41">
            <v>43301</v>
          </cell>
          <cell r="B41" t="str">
            <v>POC Client</v>
          </cell>
        </row>
        <row r="42">
          <cell r="A42" t="str">
            <v>1stHOSP - Extra Provider Num</v>
          </cell>
          <cell r="B42">
            <v>200</v>
          </cell>
        </row>
        <row r="43">
          <cell r="A43">
            <v>45501</v>
          </cell>
          <cell r="B43" t="str">
            <v>POC Client</v>
          </cell>
        </row>
        <row r="44">
          <cell r="A44">
            <v>45801</v>
          </cell>
          <cell r="B44" t="str">
            <v>POC Client</v>
          </cell>
        </row>
        <row r="45">
          <cell r="A45">
            <v>46401</v>
          </cell>
          <cell r="B45" t="str">
            <v>POC Client</v>
          </cell>
        </row>
        <row r="46">
          <cell r="A46">
            <v>46601</v>
          </cell>
          <cell r="B46" t="str">
            <v>POC Client</v>
          </cell>
        </row>
        <row r="47">
          <cell r="A47">
            <v>46801</v>
          </cell>
          <cell r="B47" t="str">
            <v>POC Client</v>
          </cell>
        </row>
        <row r="48">
          <cell r="A48">
            <v>46901</v>
          </cell>
          <cell r="B48" t="str">
            <v>POC Client</v>
          </cell>
        </row>
        <row r="49">
          <cell r="A49">
            <v>47601</v>
          </cell>
          <cell r="B49" t="str">
            <v>POC Client</v>
          </cell>
        </row>
        <row r="50">
          <cell r="A50">
            <v>21101</v>
          </cell>
          <cell r="B50" t="str">
            <v>POC Client</v>
          </cell>
        </row>
        <row r="51">
          <cell r="A51">
            <v>30601</v>
          </cell>
          <cell r="B51" t="str">
            <v>POC Client</v>
          </cell>
        </row>
        <row r="52">
          <cell r="A52">
            <v>47801</v>
          </cell>
          <cell r="B52" t="str">
            <v>POC Client</v>
          </cell>
        </row>
        <row r="53">
          <cell r="A53">
            <v>25501</v>
          </cell>
          <cell r="B53" t="str">
            <v>POC Client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B2" t="str">
            <v>Item Number</v>
          </cell>
          <cell r="C2" t="str">
            <v>GL - 4 digit</v>
          </cell>
          <cell r="D2" t="str">
            <v>Item Description</v>
          </cell>
          <cell r="E2" t="str">
            <v>Item Type</v>
          </cell>
          <cell r="F2" t="str">
            <v>Node</v>
          </cell>
          <cell r="G2" t="str">
            <v>Item Generic Description</v>
          </cell>
          <cell r="H2" t="str">
            <v>Item Short Name</v>
          </cell>
          <cell r="I2" t="str">
            <v>6 Digit GL Description</v>
          </cell>
          <cell r="J2" t="str">
            <v>6 Digit GL Description</v>
          </cell>
        </row>
        <row r="3">
          <cell r="B3" t="str">
            <v>3300-00</v>
          </cell>
          <cell r="C3">
            <v>3300</v>
          </cell>
          <cell r="D3" t="str">
            <v>Patron Office Per Seat License Fee</v>
          </cell>
          <cell r="E3" t="str">
            <v>Sales Inventory</v>
          </cell>
          <cell r="G3" t="str">
            <v>PTR Licens</v>
          </cell>
          <cell r="H3" t="str">
            <v>PTR License Fee</v>
          </cell>
          <cell r="I3" t="str">
            <v>Patron Per Seat Lice</v>
          </cell>
          <cell r="J3" t="str">
            <v>Patron-Per Seat License Fee</v>
          </cell>
        </row>
        <row r="4">
          <cell r="B4" t="str">
            <v>3310-00</v>
          </cell>
          <cell r="C4">
            <v>3310</v>
          </cell>
          <cell r="D4" t="str">
            <v>Patron Per Seat Lease Fee</v>
          </cell>
          <cell r="E4" t="str">
            <v>Sales Inventory</v>
          </cell>
          <cell r="F4" t="str">
            <v>Item</v>
          </cell>
          <cell r="G4" t="str">
            <v>PTR Lease</v>
          </cell>
          <cell r="H4" t="str">
            <v>PTR Lease Fee</v>
          </cell>
          <cell r="I4" t="str">
            <v>Patron Per Seat Leas</v>
          </cell>
          <cell r="J4" t="str">
            <v>Patron-Per Seat Lease Fee</v>
          </cell>
        </row>
        <row r="5">
          <cell r="B5" t="str">
            <v>3320-00</v>
          </cell>
          <cell r="C5">
            <v>3320</v>
          </cell>
          <cell r="D5" t="str">
            <v>Patron Patient Flex Fee</v>
          </cell>
          <cell r="E5" t="str">
            <v>Sales Inventory</v>
          </cell>
          <cell r="F5" t="str">
            <v>Item</v>
          </cell>
          <cell r="G5" t="str">
            <v>License</v>
          </cell>
          <cell r="H5" t="str">
            <v>PTR Pt Flx</v>
          </cell>
          <cell r="I5" t="str">
            <v>Patron Patient Flex</v>
          </cell>
          <cell r="J5" t="str">
            <v>Patron-Patient Flex Fee</v>
          </cell>
        </row>
        <row r="6">
          <cell r="B6" t="str">
            <v>3340-00</v>
          </cell>
          <cell r="C6">
            <v>3340</v>
          </cell>
          <cell r="D6" t="str">
            <v>Patron Office Per Seat Annual Maintenance</v>
          </cell>
          <cell r="E6" t="str">
            <v>Sales Inventory</v>
          </cell>
          <cell r="F6" t="str">
            <v>Item</v>
          </cell>
          <cell r="G6" t="str">
            <v>Maint.</v>
          </cell>
          <cell r="H6" t="str">
            <v>PTR Maintenance</v>
          </cell>
          <cell r="I6" t="str">
            <v>Patron Maintenance</v>
          </cell>
          <cell r="J6" t="str">
            <v>Patron Maintenance Fee</v>
          </cell>
        </row>
        <row r="7">
          <cell r="B7" t="str">
            <v>3345-00</v>
          </cell>
          <cell r="C7">
            <v>3345</v>
          </cell>
          <cell r="D7" t="str">
            <v>Patron Office Per Seat Annual Maintenance 2011</v>
          </cell>
          <cell r="E7" t="str">
            <v>Sales Inventory</v>
          </cell>
          <cell r="F7" t="str">
            <v>Item</v>
          </cell>
          <cell r="G7" t="str">
            <v>Maint</v>
          </cell>
          <cell r="H7" t="str">
            <v>2011 Patron Off</v>
          </cell>
          <cell r="I7" t="e">
            <v>#N/A</v>
          </cell>
          <cell r="J7" t="str">
            <v>Patron Office Per Seat Annual Maintenance</v>
          </cell>
        </row>
        <row r="8">
          <cell r="B8" t="str">
            <v>3350-00</v>
          </cell>
          <cell r="C8">
            <v>3350</v>
          </cell>
          <cell r="D8" t="str">
            <v>PTR Hosting Services</v>
          </cell>
          <cell r="E8" t="str">
            <v>Discontinued</v>
          </cell>
          <cell r="F8" t="str">
            <v>Item</v>
          </cell>
          <cell r="G8" t="str">
            <v>PTR Hostin</v>
          </cell>
          <cell r="H8" t="str">
            <v>PTR Hosting Ser</v>
          </cell>
          <cell r="I8" t="e">
            <v>#N/A</v>
          </cell>
          <cell r="J8" t="e">
            <v>#N/A</v>
          </cell>
        </row>
        <row r="9">
          <cell r="B9" t="str">
            <v>3351-00</v>
          </cell>
          <cell r="C9">
            <v>3351</v>
          </cell>
          <cell r="D9" t="str">
            <v>Patron Hosting Service</v>
          </cell>
          <cell r="E9" t="str">
            <v>Services</v>
          </cell>
          <cell r="F9" t="str">
            <v>Item</v>
          </cell>
          <cell r="G9" t="str">
            <v>Patron</v>
          </cell>
          <cell r="H9" t="str">
            <v>Patron Hosting</v>
          </cell>
          <cell r="I9" t="str">
            <v>Patron Hosting Servi</v>
          </cell>
          <cell r="J9" t="str">
            <v>Patron Hosting Service</v>
          </cell>
        </row>
        <row r="10">
          <cell r="B10" t="str">
            <v>3360-00</v>
          </cell>
          <cell r="C10">
            <v>3360</v>
          </cell>
          <cell r="D10" t="str">
            <v>Patron Implementation</v>
          </cell>
          <cell r="E10" t="str">
            <v>Services</v>
          </cell>
          <cell r="F10" t="str">
            <v>Item</v>
          </cell>
          <cell r="G10" t="str">
            <v>Implementa</v>
          </cell>
          <cell r="H10" t="str">
            <v>PTR Implementat</v>
          </cell>
          <cell r="I10" t="str">
            <v>Patron Implementatio</v>
          </cell>
          <cell r="J10" t="e">
            <v>#N/A</v>
          </cell>
        </row>
        <row r="11">
          <cell r="B11" t="str">
            <v>3361-00</v>
          </cell>
          <cell r="C11">
            <v>3361</v>
          </cell>
          <cell r="D11" t="str">
            <v>Patron Data Conversion</v>
          </cell>
          <cell r="E11" t="str">
            <v>Services</v>
          </cell>
          <cell r="F11" t="str">
            <v>Item</v>
          </cell>
          <cell r="G11" t="str">
            <v>Implementa</v>
          </cell>
          <cell r="H11" t="str">
            <v>PTR Data Conv</v>
          </cell>
          <cell r="I11" t="e">
            <v>#N/A</v>
          </cell>
          <cell r="J11" t="e">
            <v>#N/A</v>
          </cell>
        </row>
        <row r="12">
          <cell r="B12" t="str">
            <v>3370-00</v>
          </cell>
          <cell r="C12">
            <v>3370</v>
          </cell>
          <cell r="D12" t="str">
            <v>Patron On-Site Training Daily Rate</v>
          </cell>
          <cell r="E12" t="str">
            <v>Services</v>
          </cell>
          <cell r="G12" t="str">
            <v>Training</v>
          </cell>
          <cell r="H12" t="str">
            <v>PTR On-Site</v>
          </cell>
          <cell r="I12" t="str">
            <v>Patron On-Site Train</v>
          </cell>
          <cell r="J12" t="str">
            <v>Patron Training-Onsite</v>
          </cell>
        </row>
        <row r="13">
          <cell r="B13" t="str">
            <v>3370-01</v>
          </cell>
          <cell r="C13">
            <v>3370</v>
          </cell>
          <cell r="D13" t="str">
            <v>Patron On-Site Training - FUNDAMENTALS  I</v>
          </cell>
          <cell r="E13" t="str">
            <v>Services</v>
          </cell>
          <cell r="G13" t="str">
            <v>Training</v>
          </cell>
          <cell r="H13" t="str">
            <v>PTR On-Site</v>
          </cell>
          <cell r="I13" t="str">
            <v>Patron On-Site Train</v>
          </cell>
          <cell r="J13" t="str">
            <v>Patron Training-Onsite</v>
          </cell>
        </row>
        <row r="14">
          <cell r="B14" t="str">
            <v>3370-02</v>
          </cell>
          <cell r="C14">
            <v>3370</v>
          </cell>
          <cell r="D14" t="str">
            <v>Patron On-Site Training - FUNDAMENTALS  II</v>
          </cell>
          <cell r="E14" t="str">
            <v>Services</v>
          </cell>
          <cell r="G14" t="str">
            <v>Training</v>
          </cell>
          <cell r="H14" t="str">
            <v>PTR On-Site</v>
          </cell>
          <cell r="I14" t="str">
            <v>Patron On-Site Train</v>
          </cell>
          <cell r="J14" t="str">
            <v>Patron Training-Onsite</v>
          </cell>
        </row>
        <row r="15">
          <cell r="B15" t="str">
            <v>3370-03</v>
          </cell>
          <cell r="C15">
            <v>3370</v>
          </cell>
          <cell r="D15" t="str">
            <v>Patron On-Site Training - OPTIMIZATION</v>
          </cell>
          <cell r="E15" t="str">
            <v>Services</v>
          </cell>
          <cell r="G15" t="str">
            <v>Training</v>
          </cell>
          <cell r="H15" t="str">
            <v>PTR On-Site</v>
          </cell>
          <cell r="I15" t="str">
            <v>Patron On-Site Train</v>
          </cell>
          <cell r="J15" t="str">
            <v>Patron Training-Onsite</v>
          </cell>
        </row>
        <row r="16">
          <cell r="B16" t="str">
            <v>3371-00</v>
          </cell>
          <cell r="C16">
            <v>3371</v>
          </cell>
          <cell r="D16" t="str">
            <v>Patron Training at LCS</v>
          </cell>
          <cell r="E16" t="str">
            <v>Services</v>
          </cell>
          <cell r="F16" t="str">
            <v>Item</v>
          </cell>
          <cell r="G16" t="str">
            <v>Training</v>
          </cell>
          <cell r="H16" t="str">
            <v>PTR Train LCS</v>
          </cell>
          <cell r="I16" t="str">
            <v>Patron Training at L</v>
          </cell>
          <cell r="J16" t="str">
            <v>Patron Training-LCS</v>
          </cell>
        </row>
        <row r="17">
          <cell r="B17" t="str">
            <v>3371-01</v>
          </cell>
          <cell r="C17">
            <v>3371</v>
          </cell>
          <cell r="D17" t="str">
            <v>Patron Training at LCS - FUNDAMENTALS  I</v>
          </cell>
          <cell r="E17" t="str">
            <v>Services</v>
          </cell>
          <cell r="G17" t="str">
            <v>Training</v>
          </cell>
          <cell r="H17" t="str">
            <v>PTR Train LCS</v>
          </cell>
          <cell r="I17" t="str">
            <v>Patron Training at L</v>
          </cell>
          <cell r="J17" t="str">
            <v>Patron Training-LCS</v>
          </cell>
        </row>
        <row r="18">
          <cell r="B18" t="str">
            <v>3371-02</v>
          </cell>
          <cell r="C18">
            <v>3371</v>
          </cell>
          <cell r="D18" t="str">
            <v>Patron Training at LCS - FUNDAMENTALS  II</v>
          </cell>
          <cell r="E18" t="str">
            <v>Services</v>
          </cell>
          <cell r="G18" t="str">
            <v>Training</v>
          </cell>
          <cell r="H18" t="str">
            <v>PTR Train LCS</v>
          </cell>
          <cell r="I18" t="str">
            <v>Patron Training at L</v>
          </cell>
          <cell r="J18" t="str">
            <v>Patron Training-LCS</v>
          </cell>
        </row>
        <row r="19">
          <cell r="B19" t="str">
            <v>3372-00</v>
          </cell>
          <cell r="C19">
            <v>3372</v>
          </cell>
          <cell r="D19" t="str">
            <v>Patron Training-Remote</v>
          </cell>
          <cell r="E19" t="str">
            <v>Services</v>
          </cell>
          <cell r="F19" t="str">
            <v>Item</v>
          </cell>
          <cell r="G19" t="str">
            <v>Training</v>
          </cell>
          <cell r="H19" t="str">
            <v>PTR Remote</v>
          </cell>
          <cell r="I19" t="str">
            <v>Patron Training-Remo</v>
          </cell>
          <cell r="J19" t="str">
            <v>Patron Training-Phone</v>
          </cell>
        </row>
        <row r="20">
          <cell r="B20" t="str">
            <v>3373-00</v>
          </cell>
          <cell r="C20">
            <v>3373</v>
          </cell>
          <cell r="D20" t="str">
            <v>Patron Travel Time Hourly Rate</v>
          </cell>
          <cell r="E20" t="str">
            <v>Services</v>
          </cell>
          <cell r="F20" t="str">
            <v>Item</v>
          </cell>
          <cell r="G20" t="str">
            <v>Training</v>
          </cell>
          <cell r="H20" t="str">
            <v>PTR Travel</v>
          </cell>
          <cell r="I20" t="str">
            <v>Patron Travel Time H</v>
          </cell>
          <cell r="J20" t="str">
            <v>Patron Training-Travel Time</v>
          </cell>
        </row>
        <row r="21">
          <cell r="B21" t="str">
            <v>3380-00</v>
          </cell>
          <cell r="C21">
            <v>3380</v>
          </cell>
          <cell r="D21" t="str">
            <v>Patron Billable Support</v>
          </cell>
          <cell r="E21" t="str">
            <v>Services</v>
          </cell>
          <cell r="G21" t="str">
            <v>Support</v>
          </cell>
          <cell r="H21" t="str">
            <v>PTR Bill Supprt</v>
          </cell>
          <cell r="I21" t="str">
            <v>Patron Billable Supp</v>
          </cell>
          <cell r="J21" t="e">
            <v>#N/A</v>
          </cell>
        </row>
        <row r="22">
          <cell r="B22" t="str">
            <v>3400-00</v>
          </cell>
          <cell r="C22">
            <v>3400</v>
          </cell>
          <cell r="D22" t="str">
            <v>PtCT Interface</v>
          </cell>
          <cell r="E22" t="str">
            <v>Sales Inventory</v>
          </cell>
          <cell r="G22" t="str">
            <v>Module</v>
          </cell>
          <cell r="H22" t="str">
            <v>PtCT Interface</v>
          </cell>
          <cell r="I22" t="e">
            <v>#N/A</v>
          </cell>
          <cell r="J22" t="e">
            <v>#N/A</v>
          </cell>
        </row>
        <row r="23">
          <cell r="B23" t="str">
            <v>3405-00</v>
          </cell>
          <cell r="C23">
            <v>3405</v>
          </cell>
          <cell r="D23" t="str">
            <v>PtCT Interface Maintenance</v>
          </cell>
          <cell r="E23" t="str">
            <v>Sales Inventory</v>
          </cell>
          <cell r="G23" t="str">
            <v>Module</v>
          </cell>
          <cell r="H23" t="str">
            <v>PtCT Int. Maint</v>
          </cell>
          <cell r="I23" t="str">
            <v>PtCT Interface Maint</v>
          </cell>
          <cell r="J23" t="str">
            <v>PtCT Interface Maintenance</v>
          </cell>
        </row>
        <row r="24">
          <cell r="B24" t="str">
            <v>3410-00</v>
          </cell>
          <cell r="C24">
            <v>3410</v>
          </cell>
          <cell r="D24" t="str">
            <v>Payroll Export Module</v>
          </cell>
          <cell r="E24" t="str">
            <v>Sales Inventory</v>
          </cell>
          <cell r="G24" t="str">
            <v>Module</v>
          </cell>
          <cell r="H24" t="str">
            <v>Payroll Ex</v>
          </cell>
          <cell r="I24" t="str">
            <v>Payroll Export Modul</v>
          </cell>
          <cell r="J24" t="str">
            <v>Payroll Interface</v>
          </cell>
        </row>
        <row r="25">
          <cell r="B25" t="str">
            <v>3430-00</v>
          </cell>
          <cell r="C25">
            <v>3430</v>
          </cell>
          <cell r="D25" t="str">
            <v>PTR Control Desk</v>
          </cell>
          <cell r="E25" t="str">
            <v>Sales Inventory</v>
          </cell>
          <cell r="G25" t="str">
            <v>Module</v>
          </cell>
          <cell r="H25" t="str">
            <v>PTR Contr Desk</v>
          </cell>
          <cell r="I25" t="e">
            <v>#N/A</v>
          </cell>
          <cell r="J25" t="e">
            <v>#N/A</v>
          </cell>
        </row>
        <row r="26">
          <cell r="B26" t="str">
            <v>3500-00</v>
          </cell>
          <cell r="C26">
            <v>3500</v>
          </cell>
          <cell r="D26" t="str">
            <v>POC Device Per Seat License Fee</v>
          </cell>
          <cell r="E26" t="str">
            <v>Sales Inventory</v>
          </cell>
          <cell r="F26" t="str">
            <v>Item</v>
          </cell>
          <cell r="G26" t="str">
            <v>POC Licens</v>
          </cell>
          <cell r="H26" t="str">
            <v>POC License Fee</v>
          </cell>
          <cell r="I26" t="str">
            <v>POC Device Per Seat</v>
          </cell>
          <cell r="J26" t="str">
            <v>POC License Fees</v>
          </cell>
        </row>
        <row r="27">
          <cell r="B27" t="str">
            <v>3510-00</v>
          </cell>
          <cell r="C27">
            <v>3510</v>
          </cell>
          <cell r="D27" t="str">
            <v>POC Device Per Seat Lease Fee</v>
          </cell>
          <cell r="E27" t="str">
            <v>Sales Inventory</v>
          </cell>
          <cell r="F27" t="str">
            <v>Item</v>
          </cell>
          <cell r="G27" t="str">
            <v>POC Device</v>
          </cell>
          <cell r="H27" t="str">
            <v>POC Device Per</v>
          </cell>
          <cell r="I27" t="str">
            <v>POC Device Per Seat</v>
          </cell>
          <cell r="J27" t="str">
            <v>POC Lease Fees</v>
          </cell>
        </row>
        <row r="28">
          <cell r="B28" t="str">
            <v>3540-00</v>
          </cell>
          <cell r="C28">
            <v>3540</v>
          </cell>
          <cell r="D28" t="str">
            <v>POC Device Per Seat Annual Maintenance Fee</v>
          </cell>
          <cell r="E28" t="str">
            <v>Sales Inventory</v>
          </cell>
          <cell r="F28" t="str">
            <v>Item</v>
          </cell>
          <cell r="G28" t="str">
            <v>POC Maint</v>
          </cell>
          <cell r="H28" t="str">
            <v>POC Maintenance</v>
          </cell>
          <cell r="I28" t="str">
            <v>POC Device Per Seat</v>
          </cell>
          <cell r="J28" t="str">
            <v>POC Maintenance fees</v>
          </cell>
        </row>
        <row r="29">
          <cell r="B29" t="str">
            <v>3545-00</v>
          </cell>
          <cell r="C29">
            <v>3545</v>
          </cell>
          <cell r="D29" t="str">
            <v>POC Device Per Seat Annual Maintenance Fee 2011</v>
          </cell>
          <cell r="E29" t="str">
            <v>Sales Inventory</v>
          </cell>
          <cell r="F29" t="str">
            <v>Item</v>
          </cell>
          <cell r="G29" t="str">
            <v>Maint</v>
          </cell>
          <cell r="H29" t="str">
            <v>2011 POC Device</v>
          </cell>
          <cell r="I29" t="e">
            <v>#N/A</v>
          </cell>
          <cell r="J29" t="str">
            <v>POC Device Per Seat Annual Maitenance Fee</v>
          </cell>
        </row>
        <row r="30">
          <cell r="B30" t="str">
            <v>3546-00</v>
          </cell>
          <cell r="C30">
            <v>3546</v>
          </cell>
          <cell r="D30" t="str">
            <v>POC Device Per Seat Annual Maintenance Fee 2011B</v>
          </cell>
          <cell r="E30" t="str">
            <v>Sales Inventory</v>
          </cell>
          <cell r="F30" t="str">
            <v>Item</v>
          </cell>
          <cell r="G30" t="str">
            <v>Maint</v>
          </cell>
          <cell r="H30" t="str">
            <v>2011B POC Devic</v>
          </cell>
          <cell r="I30" t="e">
            <v>#N/A</v>
          </cell>
          <cell r="J30" t="e">
            <v>#N/A</v>
          </cell>
        </row>
        <row r="31">
          <cell r="B31" t="str">
            <v>3550-00</v>
          </cell>
          <cell r="C31">
            <v>3550</v>
          </cell>
          <cell r="D31" t="str">
            <v>POC Hosting Services</v>
          </cell>
          <cell r="E31" t="str">
            <v>Discontinued</v>
          </cell>
          <cell r="F31" t="str">
            <v>Item</v>
          </cell>
          <cell r="G31" t="str">
            <v>POC Hostin</v>
          </cell>
          <cell r="H31" t="str">
            <v>POC Hosting Ser</v>
          </cell>
          <cell r="I31" t="e">
            <v>#N/A</v>
          </cell>
          <cell r="J31" t="e">
            <v>#N/A</v>
          </cell>
        </row>
        <row r="32">
          <cell r="B32" t="str">
            <v>3551-00</v>
          </cell>
          <cell r="C32">
            <v>3551</v>
          </cell>
          <cell r="D32" t="str">
            <v>POC Hosting Service</v>
          </cell>
          <cell r="E32" t="str">
            <v>Services</v>
          </cell>
          <cell r="F32" t="str">
            <v>Item</v>
          </cell>
          <cell r="G32" t="str">
            <v>POC</v>
          </cell>
          <cell r="H32" t="str">
            <v>POC Hosting Ser</v>
          </cell>
          <cell r="I32" t="e">
            <v>#N/A</v>
          </cell>
          <cell r="J32" t="e">
            <v>#N/A</v>
          </cell>
        </row>
        <row r="33">
          <cell r="B33" t="str">
            <v>3560-00</v>
          </cell>
          <cell r="C33">
            <v>3560</v>
          </cell>
          <cell r="D33" t="str">
            <v>POC Implementation</v>
          </cell>
          <cell r="E33" t="str">
            <v>Services</v>
          </cell>
          <cell r="G33" t="str">
            <v>POC Impl</v>
          </cell>
          <cell r="H33" t="str">
            <v>POC Implementat</v>
          </cell>
          <cell r="I33" t="str">
            <v>POC Process Review</v>
          </cell>
          <cell r="J33" t="str">
            <v>POC Implementation</v>
          </cell>
        </row>
        <row r="34">
          <cell r="B34" t="str">
            <v>3570-00</v>
          </cell>
          <cell r="C34">
            <v>3570</v>
          </cell>
          <cell r="D34" t="str">
            <v>POC Device On-Site Training</v>
          </cell>
          <cell r="E34" t="str">
            <v>Services</v>
          </cell>
          <cell r="G34" t="str">
            <v>POC Onsite</v>
          </cell>
          <cell r="H34" t="str">
            <v>POC Onsite Trai</v>
          </cell>
          <cell r="I34" t="str">
            <v>POC Device On-Site T</v>
          </cell>
          <cell r="J34" t="str">
            <v>POC-Onsite Training</v>
          </cell>
        </row>
        <row r="35">
          <cell r="B35" t="str">
            <v>3570-01</v>
          </cell>
          <cell r="C35">
            <v>3570</v>
          </cell>
          <cell r="D35" t="str">
            <v>POC On-Site Training-Patron POC Office Fundamentals I</v>
          </cell>
          <cell r="E35" t="str">
            <v>Services</v>
          </cell>
          <cell r="G35" t="str">
            <v>POC Office</v>
          </cell>
          <cell r="H35" t="str">
            <v>POC Office</v>
          </cell>
          <cell r="I35" t="str">
            <v>POC On-Site Training</v>
          </cell>
          <cell r="J35" t="str">
            <v>POC-Onsite Training</v>
          </cell>
        </row>
        <row r="36">
          <cell r="B36" t="str">
            <v>3570-02</v>
          </cell>
          <cell r="C36">
            <v>3570</v>
          </cell>
          <cell r="D36" t="str">
            <v>POC On-Site Training-Patron POC Office "GO-LIVE"</v>
          </cell>
          <cell r="E36" t="str">
            <v>Services</v>
          </cell>
          <cell r="G36" t="str">
            <v>POC Office</v>
          </cell>
          <cell r="H36" t="str">
            <v>POC Office Go L</v>
          </cell>
          <cell r="I36" t="str">
            <v>POC On-Site Training</v>
          </cell>
          <cell r="J36" t="str">
            <v>POC-Onsite Training</v>
          </cell>
        </row>
        <row r="37">
          <cell r="B37" t="str">
            <v>3570-03</v>
          </cell>
          <cell r="C37">
            <v>3570</v>
          </cell>
          <cell r="D37" t="str">
            <v>POC On-Site Training - POC DEVICE I</v>
          </cell>
          <cell r="E37" t="str">
            <v>Services</v>
          </cell>
          <cell r="G37" t="str">
            <v>POC Device</v>
          </cell>
          <cell r="H37" t="str">
            <v>POC Device I</v>
          </cell>
          <cell r="I37" t="str">
            <v>POC On-Site Training</v>
          </cell>
          <cell r="J37" t="str">
            <v>POC-Onsite Training</v>
          </cell>
        </row>
        <row r="38">
          <cell r="B38" t="str">
            <v>3570-04</v>
          </cell>
          <cell r="C38">
            <v>3570</v>
          </cell>
          <cell r="D38" t="str">
            <v>POC On-Site Training - POC DEVICE "GO-LIVE"</v>
          </cell>
          <cell r="E38" t="str">
            <v>Services</v>
          </cell>
          <cell r="G38" t="str">
            <v>POC Device</v>
          </cell>
          <cell r="H38" t="str">
            <v>POC Device I Go</v>
          </cell>
          <cell r="I38" t="str">
            <v>POC On-Site Training</v>
          </cell>
          <cell r="J38" t="str">
            <v>POC-Onsite Training</v>
          </cell>
        </row>
        <row r="39">
          <cell r="B39" t="str">
            <v>3570-05</v>
          </cell>
          <cell r="C39">
            <v>3570</v>
          </cell>
          <cell r="D39" t="str">
            <v>POC On-Site Training - POC DEVICE II</v>
          </cell>
          <cell r="E39" t="str">
            <v>Services</v>
          </cell>
          <cell r="F39" t="str">
            <v>Item</v>
          </cell>
          <cell r="G39" t="str">
            <v>POC Device</v>
          </cell>
          <cell r="H39" t="str">
            <v>POC Device II</v>
          </cell>
          <cell r="I39" t="str">
            <v>POC On-Site Training</v>
          </cell>
          <cell r="J39" t="str">
            <v>POC-Onsite Training</v>
          </cell>
        </row>
        <row r="40">
          <cell r="B40" t="str">
            <v>3570-06</v>
          </cell>
          <cell r="C40">
            <v>3570</v>
          </cell>
          <cell r="D40" t="str">
            <v>POC On-Site Training - POC OPTIMIZING</v>
          </cell>
          <cell r="E40" t="str">
            <v>Services</v>
          </cell>
          <cell r="F40" t="str">
            <v>Item</v>
          </cell>
          <cell r="G40" t="str">
            <v>POC Optimi</v>
          </cell>
          <cell r="H40" t="str">
            <v>POC Optimizing</v>
          </cell>
          <cell r="I40" t="str">
            <v>POC On-Site Training</v>
          </cell>
          <cell r="J40" t="str">
            <v>POC-Onsite Training</v>
          </cell>
        </row>
        <row r="41">
          <cell r="B41" t="str">
            <v>3570-07</v>
          </cell>
          <cell r="C41">
            <v>3570</v>
          </cell>
          <cell r="D41" t="str">
            <v>POC On-Site Training-Patron POC Office Fundamentals II</v>
          </cell>
          <cell r="E41" t="str">
            <v>Services</v>
          </cell>
          <cell r="F41" t="str">
            <v>Item</v>
          </cell>
          <cell r="G41" t="str">
            <v>POC Office</v>
          </cell>
          <cell r="H41" t="str">
            <v>POC Office FI</v>
          </cell>
          <cell r="I41" t="str">
            <v>POC On-Site Training</v>
          </cell>
          <cell r="J41" t="str">
            <v>POC-Onsite Training</v>
          </cell>
        </row>
        <row r="42">
          <cell r="B42" t="str">
            <v>3572-00</v>
          </cell>
          <cell r="C42">
            <v>3572</v>
          </cell>
          <cell r="D42" t="str">
            <v>POC Remote Training</v>
          </cell>
          <cell r="E42" t="str">
            <v>Services</v>
          </cell>
          <cell r="G42" t="str">
            <v>POC Remote</v>
          </cell>
          <cell r="H42" t="str">
            <v>POC Remote Trai</v>
          </cell>
          <cell r="I42" t="str">
            <v>POC Remote Training</v>
          </cell>
          <cell r="J42" t="str">
            <v>POC Training Phone</v>
          </cell>
        </row>
        <row r="43">
          <cell r="B43" t="str">
            <v>3573-00</v>
          </cell>
          <cell r="C43">
            <v>3573</v>
          </cell>
          <cell r="D43" t="str">
            <v>POC Travel Time</v>
          </cell>
          <cell r="E43" t="str">
            <v>Services</v>
          </cell>
          <cell r="G43" t="str">
            <v>POC Travel</v>
          </cell>
          <cell r="H43" t="str">
            <v>POC Travel Time</v>
          </cell>
          <cell r="I43" t="str">
            <v>POC Travel Time</v>
          </cell>
          <cell r="J43" t="str">
            <v>POC Travel Time</v>
          </cell>
        </row>
        <row r="44">
          <cell r="B44" t="str">
            <v>3700-00</v>
          </cell>
          <cell r="C44">
            <v>3700</v>
          </cell>
          <cell r="D44" t="str">
            <v>Prompt Lease</v>
          </cell>
          <cell r="E44" t="str">
            <v>Sales Inventory</v>
          </cell>
          <cell r="G44" t="str">
            <v>Prompt</v>
          </cell>
          <cell r="H44" t="str">
            <v>Prompt Lease</v>
          </cell>
          <cell r="I44" t="str">
            <v>Prompt Lease</v>
          </cell>
          <cell r="J44" t="str">
            <v>Prompt Lease Fee</v>
          </cell>
        </row>
        <row r="45">
          <cell r="B45" t="str">
            <v>3710-00</v>
          </cell>
          <cell r="C45">
            <v>3710</v>
          </cell>
          <cell r="D45" t="str">
            <v>Prompt-Lite Lease</v>
          </cell>
          <cell r="E45" t="str">
            <v>Sales Inventory</v>
          </cell>
          <cell r="G45" t="str">
            <v>License</v>
          </cell>
          <cell r="H45" t="str">
            <v>P-Lite Lease</v>
          </cell>
          <cell r="I45" t="str">
            <v>Prompt-Lite Lease</v>
          </cell>
          <cell r="J45" t="str">
            <v>Prompt-Lite Lease Fee</v>
          </cell>
        </row>
        <row r="46">
          <cell r="B46" t="str">
            <v>3720-00</v>
          </cell>
          <cell r="C46">
            <v>3720</v>
          </cell>
          <cell r="D46" t="str">
            <v>Prompt Link</v>
          </cell>
          <cell r="E46" t="str">
            <v>Sales Inventory</v>
          </cell>
          <cell r="G46" t="str">
            <v>Module</v>
          </cell>
          <cell r="H46" t="str">
            <v>Prompt Link</v>
          </cell>
          <cell r="I46" t="str">
            <v>Prompt Link</v>
          </cell>
          <cell r="J46" t="str">
            <v>Prompt Link Fee</v>
          </cell>
        </row>
        <row r="47">
          <cell r="B47" t="str">
            <v>3730-00</v>
          </cell>
          <cell r="C47">
            <v>3730</v>
          </cell>
          <cell r="D47" t="str">
            <v>Prompt 8 Upgrade</v>
          </cell>
          <cell r="E47" t="str">
            <v>Sales Inventory</v>
          </cell>
          <cell r="G47" t="str">
            <v>License</v>
          </cell>
          <cell r="H47" t="str">
            <v>P8 Upgrade</v>
          </cell>
          <cell r="I47" t="str">
            <v>Prompt 8 Upgrade</v>
          </cell>
          <cell r="J47" t="e">
            <v>#N/A</v>
          </cell>
        </row>
        <row r="48">
          <cell r="B48" t="str">
            <v>3740-00</v>
          </cell>
          <cell r="C48">
            <v>3740</v>
          </cell>
          <cell r="D48" t="str">
            <v>Prompt Maintenance</v>
          </cell>
          <cell r="E48" t="str">
            <v>Sales Inventory</v>
          </cell>
          <cell r="G48" t="str">
            <v>Maint.</v>
          </cell>
          <cell r="H48" t="str">
            <v>Prompt Maint</v>
          </cell>
          <cell r="I48" t="str">
            <v>Prompt Maintenance</v>
          </cell>
          <cell r="J48" t="str">
            <v>Prompt Maintenance Fee</v>
          </cell>
        </row>
        <row r="49">
          <cell r="B49" t="str">
            <v>3750-00</v>
          </cell>
          <cell r="C49">
            <v>3750</v>
          </cell>
          <cell r="D49" t="str">
            <v>Prompt-Lite Maintenance</v>
          </cell>
          <cell r="E49" t="str">
            <v>Sales Inventory</v>
          </cell>
          <cell r="G49" t="str">
            <v>Maint.</v>
          </cell>
          <cell r="H49" t="str">
            <v>P-Lite Maint.</v>
          </cell>
          <cell r="I49" t="str">
            <v>Prompt-Lite Maintena</v>
          </cell>
          <cell r="J49" t="str">
            <v>Prompt Lite Maintenance</v>
          </cell>
        </row>
        <row r="50">
          <cell r="B50" t="str">
            <v>3760-00</v>
          </cell>
          <cell r="C50">
            <v>3760</v>
          </cell>
          <cell r="D50" t="str">
            <v>Prompt Implementation Fee</v>
          </cell>
          <cell r="E50" t="str">
            <v>Sales Inventory</v>
          </cell>
          <cell r="G50" t="str">
            <v>Implementa</v>
          </cell>
          <cell r="H50" t="str">
            <v>PRMTImpl Kit</v>
          </cell>
          <cell r="I50" t="str">
            <v>Prompt Implementatio</v>
          </cell>
          <cell r="J50" t="e">
            <v>#N/A</v>
          </cell>
        </row>
        <row r="51">
          <cell r="B51" t="str">
            <v>3770-00</v>
          </cell>
          <cell r="C51">
            <v>3770</v>
          </cell>
          <cell r="D51" t="str">
            <v>Prompt Onsite Training</v>
          </cell>
          <cell r="E51" t="str">
            <v>Services</v>
          </cell>
          <cell r="G51" t="str">
            <v>Training</v>
          </cell>
          <cell r="H51" t="str">
            <v>PRMT Onsite Tra</v>
          </cell>
          <cell r="I51" t="str">
            <v>Prompt Onsite Traini</v>
          </cell>
          <cell r="J51" t="e">
            <v>#N/A</v>
          </cell>
        </row>
        <row r="52">
          <cell r="B52" t="str">
            <v>3771-00</v>
          </cell>
          <cell r="C52">
            <v>3771</v>
          </cell>
          <cell r="D52" t="str">
            <v>Prompt Training at  LCS</v>
          </cell>
          <cell r="E52" t="str">
            <v>Services</v>
          </cell>
          <cell r="G52" t="str">
            <v>Training</v>
          </cell>
          <cell r="H52" t="str">
            <v>PRMT BR Trainin</v>
          </cell>
          <cell r="I52" t="str">
            <v>Prompt Training - LC</v>
          </cell>
          <cell r="J52" t="e">
            <v>#N/A</v>
          </cell>
        </row>
        <row r="53">
          <cell r="B53" t="str">
            <v>3771-01</v>
          </cell>
          <cell r="C53">
            <v>3771</v>
          </cell>
          <cell r="D53" t="str">
            <v>Prompt Training at LCS - BASIC PROMPT</v>
          </cell>
          <cell r="E53" t="str">
            <v>Services</v>
          </cell>
          <cell r="F53" t="str">
            <v>Item</v>
          </cell>
          <cell r="G53" t="str">
            <v>Training</v>
          </cell>
          <cell r="H53" t="str">
            <v>PRMT BR Trainin</v>
          </cell>
          <cell r="I53" t="str">
            <v>Prompt Training at L</v>
          </cell>
          <cell r="J53" t="e">
            <v>#N/A</v>
          </cell>
        </row>
        <row r="54">
          <cell r="B54" t="str">
            <v>3771-02</v>
          </cell>
          <cell r="C54">
            <v>3771</v>
          </cell>
          <cell r="D54" t="str">
            <v>Prompt Training at LCS - BILLING &amp; LEDGER</v>
          </cell>
          <cell r="E54" t="str">
            <v>Services</v>
          </cell>
          <cell r="F54" t="str">
            <v>Item</v>
          </cell>
          <cell r="G54" t="str">
            <v>Training</v>
          </cell>
          <cell r="H54" t="str">
            <v>PRMT BR Trainin</v>
          </cell>
          <cell r="I54" t="str">
            <v>Prompt Training at L</v>
          </cell>
          <cell r="J54" t="e">
            <v>#N/A</v>
          </cell>
        </row>
        <row r="55">
          <cell r="B55" t="str">
            <v>3772-00</v>
          </cell>
          <cell r="C55">
            <v>3772</v>
          </cell>
          <cell r="D55" t="str">
            <v>Prompt Training - Remote</v>
          </cell>
          <cell r="E55" t="str">
            <v>Sales Inventory</v>
          </cell>
          <cell r="G55" t="str">
            <v>Training</v>
          </cell>
          <cell r="H55" t="str">
            <v>Prompt Remote</v>
          </cell>
          <cell r="I55" t="str">
            <v>Prompt Training - Re</v>
          </cell>
          <cell r="J55" t="str">
            <v>Prompt Training - Phone</v>
          </cell>
        </row>
        <row r="56">
          <cell r="B56" t="str">
            <v>3773-00</v>
          </cell>
          <cell r="C56">
            <v>3773</v>
          </cell>
          <cell r="D56" t="str">
            <v>Prompt-Travel Time</v>
          </cell>
          <cell r="E56" t="str">
            <v>Services</v>
          </cell>
          <cell r="G56" t="str">
            <v>Training</v>
          </cell>
          <cell r="H56" t="str">
            <v>PRMT-Travel</v>
          </cell>
          <cell r="I56" t="str">
            <v>Prompt-Travel Time</v>
          </cell>
          <cell r="J56" t="e">
            <v>#N/A</v>
          </cell>
        </row>
        <row r="57">
          <cell r="B57" t="str">
            <v>3780-00</v>
          </cell>
          <cell r="C57">
            <v>3780</v>
          </cell>
          <cell r="D57" t="str">
            <v>Prompt Billable Support</v>
          </cell>
          <cell r="E57" t="str">
            <v>Services</v>
          </cell>
          <cell r="G57" t="str">
            <v>Support</v>
          </cell>
          <cell r="H57" t="str">
            <v>PRMT Bil Supt</v>
          </cell>
          <cell r="I57" t="e">
            <v>#N/A</v>
          </cell>
          <cell r="J57" t="e">
            <v>#N/A</v>
          </cell>
        </row>
        <row r="58">
          <cell r="B58" t="str">
            <v>3800-00</v>
          </cell>
          <cell r="C58">
            <v>3800</v>
          </cell>
          <cell r="D58" t="str">
            <v>Receivables Master</v>
          </cell>
          <cell r="E58" t="str">
            <v>Services</v>
          </cell>
          <cell r="F58" t="str">
            <v>Item</v>
          </cell>
          <cell r="G58" t="str">
            <v>FSD</v>
          </cell>
          <cell r="H58" t="str">
            <v>Rec Master</v>
          </cell>
          <cell r="I58" t="str">
            <v>Receivables Master</v>
          </cell>
          <cell r="J58" t="str">
            <v>Receivables Master</v>
          </cell>
        </row>
        <row r="59">
          <cell r="B59" t="str">
            <v>3801-00</v>
          </cell>
          <cell r="C59">
            <v>3801</v>
          </cell>
          <cell r="D59" t="str">
            <v>Revenue Intelligence</v>
          </cell>
          <cell r="E59" t="str">
            <v>Services</v>
          </cell>
          <cell r="F59" t="str">
            <v>Item</v>
          </cell>
          <cell r="G59" t="str">
            <v>Exempt</v>
          </cell>
          <cell r="H59" t="str">
            <v>Rev Intel</v>
          </cell>
          <cell r="I59" t="str">
            <v>Revenue Intelligence</v>
          </cell>
          <cell r="J59" t="str">
            <v>Revenue Intelligence</v>
          </cell>
        </row>
        <row r="60">
          <cell r="B60" t="str">
            <v>3810-00</v>
          </cell>
          <cell r="C60">
            <v>3810</v>
          </cell>
          <cell r="D60" t="str">
            <v>Total Picture</v>
          </cell>
          <cell r="E60" t="str">
            <v>Services</v>
          </cell>
          <cell r="F60" t="str">
            <v>Item</v>
          </cell>
          <cell r="G60" t="str">
            <v>FSD</v>
          </cell>
          <cell r="H60" t="str">
            <v>Total Picture</v>
          </cell>
          <cell r="I60" t="str">
            <v>Total Picture</v>
          </cell>
          <cell r="J60" t="str">
            <v>Total Picture</v>
          </cell>
        </row>
        <row r="61">
          <cell r="B61" t="str">
            <v>3830-00</v>
          </cell>
          <cell r="C61">
            <v>3830</v>
          </cell>
          <cell r="D61" t="str">
            <v>Episode Master</v>
          </cell>
          <cell r="E61" t="str">
            <v>Services</v>
          </cell>
          <cell r="F61" t="str">
            <v>Item</v>
          </cell>
          <cell r="G61" t="str">
            <v>FSD</v>
          </cell>
          <cell r="H61" t="str">
            <v>Episode Master</v>
          </cell>
          <cell r="I61" t="str">
            <v>Episode Master</v>
          </cell>
          <cell r="J61" t="str">
            <v>Episode Master</v>
          </cell>
        </row>
        <row r="62">
          <cell r="B62" t="str">
            <v>3840-00</v>
          </cell>
          <cell r="C62">
            <v>3840</v>
          </cell>
          <cell r="D62" t="str">
            <v>HMO Watch</v>
          </cell>
          <cell r="E62" t="str">
            <v>Services</v>
          </cell>
          <cell r="F62" t="str">
            <v>Item</v>
          </cell>
          <cell r="G62" t="str">
            <v>Exempt</v>
          </cell>
          <cell r="H62" t="str">
            <v>HMOW</v>
          </cell>
          <cell r="I62" t="str">
            <v>HMO Watch</v>
          </cell>
          <cell r="J62" t="str">
            <v>HMO Watch</v>
          </cell>
        </row>
        <row r="63">
          <cell r="B63" t="str">
            <v>3900-00</v>
          </cell>
          <cell r="C63">
            <v>3900</v>
          </cell>
          <cell r="D63" t="str">
            <v>Multum Drug Database Annual Fee</v>
          </cell>
          <cell r="E63" t="str">
            <v>Sales Inventory</v>
          </cell>
          <cell r="F63" t="str">
            <v>Item</v>
          </cell>
          <cell r="G63" t="str">
            <v>Other</v>
          </cell>
          <cell r="H63" t="str">
            <v>Multum</v>
          </cell>
          <cell r="I63" t="str">
            <v>Multum Drug Database</v>
          </cell>
          <cell r="J63" t="str">
            <v>Drug Database - Multum</v>
          </cell>
        </row>
        <row r="64">
          <cell r="B64" t="str">
            <v>3901-00</v>
          </cell>
          <cell r="C64">
            <v>3901</v>
          </cell>
          <cell r="D64" t="str">
            <v>Multum Drug Database Annual Fee 2011</v>
          </cell>
          <cell r="E64" t="str">
            <v>Sales Inventory</v>
          </cell>
          <cell r="F64" t="str">
            <v>Item</v>
          </cell>
          <cell r="G64" t="str">
            <v>Maint</v>
          </cell>
          <cell r="H64" t="str">
            <v>2011 Multum</v>
          </cell>
          <cell r="I64" t="e">
            <v>#N/A</v>
          </cell>
          <cell r="J64" t="str">
            <v>Multum Drug Database Annual Fee</v>
          </cell>
        </row>
        <row r="65">
          <cell r="B65" t="str">
            <v>3905-00</v>
          </cell>
          <cell r="C65">
            <v>3905</v>
          </cell>
          <cell r="D65" t="str">
            <v>Drug Database Site Fee</v>
          </cell>
          <cell r="E65" t="str">
            <v>Sales Inventory</v>
          </cell>
          <cell r="F65" t="str">
            <v>Item</v>
          </cell>
          <cell r="G65" t="str">
            <v>Other</v>
          </cell>
          <cell r="H65" t="str">
            <v>DDB Site Fee</v>
          </cell>
          <cell r="I65" t="str">
            <v>Drug Database Site F</v>
          </cell>
          <cell r="J65" t="str">
            <v>Drug Datases - Prompt</v>
          </cell>
        </row>
        <row r="66">
          <cell r="B66" t="str">
            <v>3905-01</v>
          </cell>
          <cell r="C66">
            <v>3905</v>
          </cell>
          <cell r="D66" t="str">
            <v>Drug Database FTE Fee</v>
          </cell>
          <cell r="E66" t="str">
            <v>Sales Inventory</v>
          </cell>
          <cell r="F66" t="str">
            <v>Item</v>
          </cell>
          <cell r="G66" t="str">
            <v>Other</v>
          </cell>
          <cell r="H66" t="str">
            <v>DDB FTE Fee</v>
          </cell>
          <cell r="I66" t="str">
            <v>Drug Database FTE Fe</v>
          </cell>
          <cell r="J66" t="str">
            <v>Drug Datases - Prompt</v>
          </cell>
        </row>
        <row r="67">
          <cell r="B67" t="str">
            <v>3920-00</v>
          </cell>
          <cell r="C67">
            <v>3920</v>
          </cell>
          <cell r="D67" t="str">
            <v>3rd Party Software/Hardware</v>
          </cell>
          <cell r="E67" t="str">
            <v>Sales Inventory</v>
          </cell>
          <cell r="F67" t="str">
            <v>Item</v>
          </cell>
          <cell r="G67" t="str">
            <v>Other</v>
          </cell>
          <cell r="H67" t="str">
            <v>3rd Party</v>
          </cell>
          <cell r="I67" t="str">
            <v>3rd Party Software/H</v>
          </cell>
          <cell r="J67" t="str">
            <v>Hyper Access</v>
          </cell>
        </row>
        <row r="68">
          <cell r="B68" t="str">
            <v>3930-00</v>
          </cell>
          <cell r="C68">
            <v>3930</v>
          </cell>
          <cell r="D68" t="str">
            <v>User Manual Patron</v>
          </cell>
          <cell r="E68" t="str">
            <v>Sales Inventory</v>
          </cell>
          <cell r="G68" t="str">
            <v>Manual</v>
          </cell>
          <cell r="H68" t="str">
            <v>Patron Manual</v>
          </cell>
          <cell r="I68" t="str">
            <v>User Manual Patron</v>
          </cell>
          <cell r="J68" t="str">
            <v>User Manual-Patron</v>
          </cell>
        </row>
        <row r="69">
          <cell r="B69" t="str">
            <v>3931-00</v>
          </cell>
          <cell r="C69">
            <v>3931</v>
          </cell>
          <cell r="D69" t="str">
            <v>User Manual Prompt</v>
          </cell>
          <cell r="E69" t="str">
            <v>Sales Inventory</v>
          </cell>
          <cell r="G69" t="str">
            <v>Manual</v>
          </cell>
          <cell r="H69" t="str">
            <v>Prompt Manual</v>
          </cell>
          <cell r="I69" t="str">
            <v>User Manual Prompt</v>
          </cell>
          <cell r="J69" t="e">
            <v>#N/A</v>
          </cell>
        </row>
        <row r="70">
          <cell r="B70" t="str">
            <v>3940-00</v>
          </cell>
          <cell r="C70">
            <v>3940</v>
          </cell>
          <cell r="D70" t="str">
            <v>User Conference</v>
          </cell>
          <cell r="E70" t="str">
            <v>Services</v>
          </cell>
          <cell r="F70" t="str">
            <v>Item</v>
          </cell>
          <cell r="G70" t="str">
            <v>Conf</v>
          </cell>
          <cell r="H70" t="str">
            <v>User Conf</v>
          </cell>
          <cell r="I70" t="str">
            <v>User Conference</v>
          </cell>
          <cell r="J70" t="e">
            <v>#N/A</v>
          </cell>
        </row>
        <row r="71">
          <cell r="B71" t="str">
            <v>3999-01</v>
          </cell>
          <cell r="C71">
            <v>3999</v>
          </cell>
          <cell r="D71" t="str">
            <v>Airfare</v>
          </cell>
          <cell r="E71" t="str">
            <v>Services</v>
          </cell>
          <cell r="G71" t="str">
            <v>Expense</v>
          </cell>
          <cell r="H71" t="str">
            <v>Airfare</v>
          </cell>
          <cell r="I71" t="str">
            <v>Airfare</v>
          </cell>
          <cell r="J71" t="str">
            <v>Travel Revenue-Reimbursed</v>
          </cell>
        </row>
        <row r="72">
          <cell r="B72" t="str">
            <v>3999-02</v>
          </cell>
          <cell r="C72">
            <v>3999</v>
          </cell>
          <cell r="D72" t="str">
            <v>Lodging</v>
          </cell>
          <cell r="E72" t="str">
            <v>Services</v>
          </cell>
          <cell r="G72" t="str">
            <v>Expense</v>
          </cell>
          <cell r="H72" t="str">
            <v>Lodging</v>
          </cell>
          <cell r="I72" t="str">
            <v>Lodging</v>
          </cell>
          <cell r="J72" t="str">
            <v>Travel Revenue-Reimbursed</v>
          </cell>
        </row>
        <row r="73">
          <cell r="B73" t="str">
            <v>3999-03</v>
          </cell>
          <cell r="C73">
            <v>3999</v>
          </cell>
          <cell r="D73" t="str">
            <v>Meals</v>
          </cell>
          <cell r="E73" t="str">
            <v>Services</v>
          </cell>
          <cell r="G73" t="str">
            <v>Expense</v>
          </cell>
          <cell r="H73" t="str">
            <v>Meals</v>
          </cell>
          <cell r="I73" t="str">
            <v>Meals</v>
          </cell>
          <cell r="J73" t="str">
            <v>Travel Revenue-Reimbursed</v>
          </cell>
        </row>
        <row r="74">
          <cell r="B74" t="str">
            <v>3999-04</v>
          </cell>
          <cell r="C74">
            <v>3999</v>
          </cell>
          <cell r="D74" t="str">
            <v>Rental Car</v>
          </cell>
          <cell r="E74" t="str">
            <v>Services</v>
          </cell>
          <cell r="G74" t="str">
            <v>Expense</v>
          </cell>
          <cell r="H74" t="str">
            <v>Rental Car</v>
          </cell>
          <cell r="I74" t="str">
            <v>Rental Car</v>
          </cell>
          <cell r="J74" t="str">
            <v>Travel Revenue-Reimbursed</v>
          </cell>
        </row>
        <row r="75">
          <cell r="B75" t="str">
            <v>3999-05</v>
          </cell>
          <cell r="C75">
            <v>3999</v>
          </cell>
          <cell r="D75" t="str">
            <v>Parking</v>
          </cell>
          <cell r="E75" t="str">
            <v>Services</v>
          </cell>
          <cell r="G75" t="str">
            <v>Expense</v>
          </cell>
          <cell r="H75" t="str">
            <v>Parking</v>
          </cell>
          <cell r="I75" t="str">
            <v>Parking</v>
          </cell>
          <cell r="J75" t="str">
            <v>Travel Revenue-Reimbursed</v>
          </cell>
        </row>
        <row r="76">
          <cell r="B76" t="str">
            <v>3999-06</v>
          </cell>
          <cell r="C76">
            <v>3999</v>
          </cell>
          <cell r="D76" t="str">
            <v>Fuel</v>
          </cell>
          <cell r="E76" t="str">
            <v>Services</v>
          </cell>
          <cell r="G76" t="str">
            <v>Expense</v>
          </cell>
          <cell r="H76" t="str">
            <v>Fuel</v>
          </cell>
          <cell r="I76" t="str">
            <v>Fuel</v>
          </cell>
          <cell r="J76" t="str">
            <v>Travel Revenue-Reimbursed</v>
          </cell>
        </row>
        <row r="77">
          <cell r="B77" t="str">
            <v>3999-07</v>
          </cell>
          <cell r="C77">
            <v>3999</v>
          </cell>
          <cell r="D77" t="str">
            <v>Mileage</v>
          </cell>
          <cell r="E77" t="str">
            <v>Services</v>
          </cell>
          <cell r="G77" t="str">
            <v>Expense</v>
          </cell>
          <cell r="H77" t="str">
            <v>Mileage</v>
          </cell>
          <cell r="I77" t="str">
            <v>Mileage</v>
          </cell>
          <cell r="J77" t="str">
            <v>Travel Revenue-Reimbursed</v>
          </cell>
        </row>
        <row r="78">
          <cell r="B78" t="str">
            <v>3999-08</v>
          </cell>
          <cell r="C78">
            <v>3999</v>
          </cell>
          <cell r="D78" t="str">
            <v>Miscellaneous Expense</v>
          </cell>
          <cell r="E78" t="str">
            <v>Services</v>
          </cell>
          <cell r="F78" t="str">
            <v>Item</v>
          </cell>
          <cell r="G78" t="str">
            <v>Expense</v>
          </cell>
          <cell r="H78" t="str">
            <v>Misc. Expense</v>
          </cell>
          <cell r="I78" t="str">
            <v>Miscellaneous Expens</v>
          </cell>
          <cell r="J78" t="str">
            <v>Travel Revenue-Reimbursed</v>
          </cell>
        </row>
        <row r="79">
          <cell r="B79" t="str">
            <v>8850-00</v>
          </cell>
          <cell r="C79">
            <v>8850</v>
          </cell>
          <cell r="D79" t="str">
            <v>Bad Debt Expense</v>
          </cell>
          <cell r="E79" t="str">
            <v>Sales Inventory</v>
          </cell>
          <cell r="G79" t="str">
            <v>Bad Debt</v>
          </cell>
          <cell r="H79" t="str">
            <v>Bad Debt Exp</v>
          </cell>
          <cell r="I79" t="str">
            <v>Bad Debt Expense</v>
          </cell>
          <cell r="J79" t="e">
            <v>#N/A</v>
          </cell>
        </row>
        <row r="80">
          <cell r="B80" t="str">
            <v>8920-00</v>
          </cell>
          <cell r="C80">
            <v>8920</v>
          </cell>
          <cell r="D80" t="str">
            <v>Beta Compensation</v>
          </cell>
          <cell r="E80" t="str">
            <v>Flat Fee</v>
          </cell>
          <cell r="F80" t="str">
            <v>Item</v>
          </cell>
          <cell r="G80" t="str">
            <v>Other</v>
          </cell>
          <cell r="H80" t="str">
            <v>Beta Comp</v>
          </cell>
          <cell r="I80" t="str">
            <v>Beta Compensation</v>
          </cell>
          <cell r="J80" t="e">
            <v>#N/A</v>
          </cell>
        </row>
        <row r="81">
          <cell r="B81" t="str">
            <v>8920-50</v>
          </cell>
          <cell r="C81">
            <v>8920</v>
          </cell>
          <cell r="D81" t="str">
            <v>Credit for Hosting On-Site Visit</v>
          </cell>
          <cell r="E81" t="str">
            <v>Flat Fee</v>
          </cell>
          <cell r="F81" t="str">
            <v>Item</v>
          </cell>
          <cell r="H81" t="str">
            <v>Credit for Host</v>
          </cell>
          <cell r="I81" t="str">
            <v>Credit for Hosting O</v>
          </cell>
          <cell r="J81" t="e">
            <v>#N/A</v>
          </cell>
        </row>
      </sheetData>
      <sheetData sheetId="15" refreshError="1">
        <row r="4">
          <cell r="A4" t="str">
            <v>Dynamics Products</v>
          </cell>
          <cell r="B4" t="str">
            <v>Intacct Products</v>
          </cell>
          <cell r="C4" t="str">
            <v>Intacct Product ID</v>
          </cell>
        </row>
        <row r="5">
          <cell r="A5" t="str">
            <v>Drug Database FTE Fee</v>
          </cell>
          <cell r="B5" t="str">
            <v>Drug Database FTE Fee</v>
          </cell>
          <cell r="C5">
            <v>263</v>
          </cell>
        </row>
        <row r="6">
          <cell r="A6" t="str">
            <v>Drug Database Site Fee</v>
          </cell>
          <cell r="B6" t="str">
            <v>Drug Database Site Fee</v>
          </cell>
          <cell r="C6">
            <v>264</v>
          </cell>
        </row>
        <row r="7">
          <cell r="A7" t="str">
            <v>Episode Master</v>
          </cell>
          <cell r="B7" t="str">
            <v>LCS - EM</v>
          </cell>
          <cell r="C7">
            <v>270</v>
          </cell>
        </row>
        <row r="8">
          <cell r="A8" t="str">
            <v>Episode Master - The Heritage Visiting Nurse</v>
          </cell>
          <cell r="B8" t="str">
            <v>LCS - EM</v>
          </cell>
          <cell r="C8">
            <v>270</v>
          </cell>
        </row>
        <row r="9">
          <cell r="A9" t="str">
            <v>HMO Watch</v>
          </cell>
          <cell r="B9" t="str">
            <v>LCS - HMO</v>
          </cell>
          <cell r="C9">
            <v>271</v>
          </cell>
        </row>
        <row r="10">
          <cell r="A10" t="str">
            <v>Multum Drug Database Annual Fee</v>
          </cell>
          <cell r="B10" t="str">
            <v>Multum Drug Database Fee</v>
          </cell>
          <cell r="C10">
            <v>262</v>
          </cell>
        </row>
        <row r="11">
          <cell r="A11" t="str">
            <v>Multum Drug Database Annual Fee - Patron</v>
          </cell>
          <cell r="B11" t="str">
            <v>Multum Drug Database Fee</v>
          </cell>
          <cell r="C11">
            <v>262</v>
          </cell>
        </row>
        <row r="12">
          <cell r="A12" t="str">
            <v>Multum Drug Database Annual Fee - POC</v>
          </cell>
          <cell r="B12" t="str">
            <v>Multum Drug Database Fee</v>
          </cell>
          <cell r="C12">
            <v>262</v>
          </cell>
        </row>
        <row r="13">
          <cell r="A13" t="str">
            <v>Multum Drug Database Annual Fee 2011</v>
          </cell>
          <cell r="B13" t="str">
            <v>Multum Drug Database Fee</v>
          </cell>
          <cell r="C13">
            <v>262</v>
          </cell>
        </row>
        <row r="14">
          <cell r="A14" t="str">
            <v>Patron Hosting Service</v>
          </cell>
          <cell r="B14" t="str">
            <v>Patron Hosting</v>
          </cell>
          <cell r="C14">
            <v>265</v>
          </cell>
        </row>
        <row r="15">
          <cell r="A15" t="str">
            <v>Patron Maintenance</v>
          </cell>
          <cell r="B15" t="str">
            <v>Patron Office Seat Maintenance</v>
          </cell>
          <cell r="C15">
            <v>250</v>
          </cell>
        </row>
        <row r="16">
          <cell r="A16" t="str">
            <v>Patron Office Annual Maintenance</v>
          </cell>
          <cell r="B16" t="str">
            <v>Patron Office Seat Maintenance</v>
          </cell>
          <cell r="C16">
            <v>250</v>
          </cell>
        </row>
        <row r="17">
          <cell r="A17" t="str">
            <v>Patron Office Per Seat Annual Maintenance</v>
          </cell>
          <cell r="B17" t="str">
            <v>Patron Office Seat Maintenance</v>
          </cell>
          <cell r="C17">
            <v>250</v>
          </cell>
        </row>
        <row r="18">
          <cell r="A18" t="str">
            <v>Patron Office Per Seat Annual Maintenance 201</v>
          </cell>
          <cell r="B18" t="str">
            <v>Patron Office Seat Maintenance</v>
          </cell>
          <cell r="C18">
            <v>250</v>
          </cell>
        </row>
        <row r="19">
          <cell r="A19" t="str">
            <v>Patron Office Per Seat License Fee</v>
          </cell>
          <cell r="B19" t="str">
            <v>Patron Office License Fee</v>
          </cell>
          <cell r="C19">
            <v>254</v>
          </cell>
        </row>
        <row r="20">
          <cell r="A20" t="str">
            <v>Patron Patient Flex Fee</v>
          </cell>
          <cell r="B20" t="str">
            <v>Patron Patient Flex Fee</v>
          </cell>
          <cell r="C20">
            <v>267</v>
          </cell>
        </row>
        <row r="21">
          <cell r="A21" t="str">
            <v>Patron Per Seat Lease Fee</v>
          </cell>
          <cell r="B21" t="str">
            <v>Patron Lease</v>
          </cell>
          <cell r="C21">
            <v>256</v>
          </cell>
        </row>
        <row r="22">
          <cell r="A22" t="str">
            <v>Patron Per Seat Lease Fee - 3 seats#43501 7 s</v>
          </cell>
          <cell r="B22" t="str">
            <v>Patron Lease</v>
          </cell>
          <cell r="C22">
            <v>256</v>
          </cell>
        </row>
        <row r="23">
          <cell r="A23" t="str">
            <v>Payroll Export Module</v>
          </cell>
          <cell r="B23" t="str">
            <v>Payroll Interface</v>
          </cell>
          <cell r="C23">
            <v>274</v>
          </cell>
        </row>
        <row r="24">
          <cell r="A24" t="str">
            <v>POC Device Per Seat Annual Maintenance Fee</v>
          </cell>
          <cell r="B24" t="str">
            <v>POC Device Seat Maintenance</v>
          </cell>
          <cell r="C24">
            <v>251</v>
          </cell>
        </row>
        <row r="25">
          <cell r="A25" t="str">
            <v>POC Device Per Seat Annual Maintenance Fee 20</v>
          </cell>
          <cell r="B25" t="str">
            <v>POC Device Seat Maintenance</v>
          </cell>
          <cell r="C25">
            <v>251</v>
          </cell>
        </row>
        <row r="26">
          <cell r="A26" t="str">
            <v>POC Device Per Seat Lease Fee</v>
          </cell>
          <cell r="B26" t="str">
            <v>POC Device Lease</v>
          </cell>
          <cell r="C26">
            <v>257</v>
          </cell>
        </row>
        <row r="27">
          <cell r="A27" t="str">
            <v>POC Per Seat Annual Maintenance Fee</v>
          </cell>
          <cell r="B27" t="str">
            <v>POC Device Seat Maintenance</v>
          </cell>
          <cell r="C27">
            <v>251</v>
          </cell>
        </row>
        <row r="28">
          <cell r="A28" t="str">
            <v>Prompt Lease</v>
          </cell>
          <cell r="B28" t="str">
            <v>Prompt Lease</v>
          </cell>
          <cell r="C28">
            <v>258</v>
          </cell>
        </row>
        <row r="29">
          <cell r="A29" t="str">
            <v>Prompt Link</v>
          </cell>
          <cell r="B29" t="str">
            <v>Prompt Link</v>
          </cell>
          <cell r="C29">
            <v>259</v>
          </cell>
        </row>
        <row r="30">
          <cell r="A30" t="str">
            <v>Prompt Maintenance</v>
          </cell>
          <cell r="B30" t="str">
            <v>Prompt Maintenance</v>
          </cell>
          <cell r="C30">
            <v>252</v>
          </cell>
        </row>
        <row r="31">
          <cell r="A31" t="str">
            <v>Prompt-Lite Lease</v>
          </cell>
          <cell r="B31" t="str">
            <v>Prompt-Lite Lease</v>
          </cell>
          <cell r="C31">
            <v>261</v>
          </cell>
        </row>
        <row r="32">
          <cell r="A32" t="str">
            <v>Prompt-Lite Maintenance</v>
          </cell>
          <cell r="B32" t="str">
            <v>Prompt-Lite Maintenance</v>
          </cell>
          <cell r="C32">
            <v>253</v>
          </cell>
        </row>
        <row r="33">
          <cell r="A33" t="str">
            <v>PtCT Interface Maintenance</v>
          </cell>
          <cell r="B33" t="str">
            <v>PtCt Interface</v>
          </cell>
          <cell r="C33">
            <v>275</v>
          </cell>
        </row>
        <row r="34">
          <cell r="A34" t="str">
            <v>Receivables Master</v>
          </cell>
          <cell r="B34" t="str">
            <v>LCS - RM</v>
          </cell>
          <cell r="C34">
            <v>272</v>
          </cell>
        </row>
        <row r="35">
          <cell r="A35" t="str">
            <v>Revenue Intelligence</v>
          </cell>
          <cell r="B35" t="str">
            <v>LCS - RI</v>
          </cell>
          <cell r="C35">
            <v>273</v>
          </cell>
        </row>
        <row r="36">
          <cell r="A36">
            <v>0</v>
          </cell>
        </row>
        <row r="37">
          <cell r="A37" t="str">
            <v>Patron Training-Remote</v>
          </cell>
          <cell r="B37" t="str">
            <v>Training</v>
          </cell>
          <cell r="C37">
            <v>232</v>
          </cell>
        </row>
        <row r="38">
          <cell r="A38" t="str">
            <v>Prompt Training - Remote</v>
          </cell>
          <cell r="B38" t="str">
            <v>Training</v>
          </cell>
          <cell r="C38">
            <v>232</v>
          </cell>
        </row>
        <row r="39">
          <cell r="B39">
            <v>0</v>
          </cell>
        </row>
        <row r="40">
          <cell r="B40">
            <v>0</v>
          </cell>
        </row>
      </sheetData>
      <sheetData sheetId="16" refreshError="1"/>
      <sheetData sheetId="17" refreshError="1">
        <row r="3">
          <cell r="B3" t="str">
            <v>Row Labels</v>
          </cell>
          <cell r="C3" t="str">
            <v>Invoice</v>
          </cell>
          <cell r="D3" t="str">
            <v>Recurring</v>
          </cell>
        </row>
        <row r="4">
          <cell r="B4" t="str">
            <v>10101</v>
          </cell>
          <cell r="C4">
            <v>260</v>
          </cell>
          <cell r="D4">
            <v>260</v>
          </cell>
          <cell r="G4">
            <v>0</v>
          </cell>
        </row>
        <row r="5">
          <cell r="B5" t="str">
            <v>10201</v>
          </cell>
          <cell r="C5">
            <v>4800</v>
          </cell>
          <cell r="D5">
            <v>4800</v>
          </cell>
          <cell r="G5">
            <v>0</v>
          </cell>
        </row>
        <row r="6">
          <cell r="B6" t="str">
            <v>10501</v>
          </cell>
          <cell r="C6">
            <v>201.5</v>
          </cell>
          <cell r="D6">
            <v>201.5</v>
          </cell>
          <cell r="G6">
            <v>0</v>
          </cell>
        </row>
        <row r="7">
          <cell r="B7" t="str">
            <v>10800</v>
          </cell>
          <cell r="C7">
            <v>11606.5</v>
          </cell>
          <cell r="D7">
            <v>11606.5</v>
          </cell>
          <cell r="G7">
            <v>0</v>
          </cell>
        </row>
        <row r="8">
          <cell r="B8" t="str">
            <v>11801</v>
          </cell>
          <cell r="C8">
            <v>400</v>
          </cell>
          <cell r="D8">
            <v>400</v>
          </cell>
          <cell r="G8">
            <v>0</v>
          </cell>
        </row>
        <row r="9">
          <cell r="B9" t="str">
            <v>12101</v>
          </cell>
          <cell r="C9">
            <v>18117</v>
          </cell>
          <cell r="D9">
            <v>18117</v>
          </cell>
          <cell r="G9">
            <v>0</v>
          </cell>
        </row>
        <row r="10">
          <cell r="B10" t="str">
            <v>12201</v>
          </cell>
          <cell r="C10">
            <v>1250</v>
          </cell>
          <cell r="D10">
            <v>1250</v>
          </cell>
          <cell r="G10">
            <v>0</v>
          </cell>
        </row>
        <row r="11">
          <cell r="B11" t="str">
            <v>12500</v>
          </cell>
          <cell r="C11">
            <v>4207</v>
          </cell>
          <cell r="D11">
            <v>4207</v>
          </cell>
          <cell r="G11">
            <v>0</v>
          </cell>
        </row>
        <row r="12">
          <cell r="B12" t="str">
            <v>13301</v>
          </cell>
          <cell r="C12">
            <v>4200</v>
          </cell>
          <cell r="D12">
            <v>4200</v>
          </cell>
          <cell r="G12">
            <v>0</v>
          </cell>
        </row>
        <row r="13">
          <cell r="B13" t="str">
            <v>13401</v>
          </cell>
          <cell r="C13">
            <v>875</v>
          </cell>
          <cell r="D13">
            <v>875</v>
          </cell>
          <cell r="G13">
            <v>0</v>
          </cell>
        </row>
        <row r="14">
          <cell r="B14" t="str">
            <v>14401</v>
          </cell>
          <cell r="C14">
            <v>750</v>
          </cell>
          <cell r="D14">
            <v>750</v>
          </cell>
          <cell r="G14">
            <v>0</v>
          </cell>
        </row>
        <row r="15">
          <cell r="B15" t="str">
            <v>15101</v>
          </cell>
          <cell r="C15">
            <v>2482</v>
          </cell>
          <cell r="D15">
            <v>2482</v>
          </cell>
          <cell r="G15">
            <v>0</v>
          </cell>
        </row>
        <row r="16">
          <cell r="B16" t="str">
            <v>15201</v>
          </cell>
          <cell r="C16">
            <v>5800</v>
          </cell>
          <cell r="D16">
            <v>5800</v>
          </cell>
          <cell r="G16">
            <v>0</v>
          </cell>
        </row>
        <row r="17">
          <cell r="B17" t="str">
            <v>15301</v>
          </cell>
          <cell r="C17">
            <v>250</v>
          </cell>
          <cell r="D17">
            <v>250</v>
          </cell>
          <cell r="G17">
            <v>0</v>
          </cell>
        </row>
        <row r="18">
          <cell r="B18" t="str">
            <v>15701</v>
          </cell>
          <cell r="C18">
            <v>2400</v>
          </cell>
          <cell r="D18">
            <v>2400</v>
          </cell>
          <cell r="G18">
            <v>0</v>
          </cell>
        </row>
        <row r="19">
          <cell r="B19" t="str">
            <v>15901</v>
          </cell>
          <cell r="C19">
            <v>1350</v>
          </cell>
          <cell r="D19">
            <v>1350</v>
          </cell>
          <cell r="G19">
            <v>0</v>
          </cell>
        </row>
        <row r="20">
          <cell r="B20" t="str">
            <v>16800</v>
          </cell>
          <cell r="C20">
            <v>4309</v>
          </cell>
          <cell r="D20">
            <v>4309</v>
          </cell>
          <cell r="G20">
            <v>0</v>
          </cell>
        </row>
        <row r="21">
          <cell r="B21" t="str">
            <v>16901</v>
          </cell>
          <cell r="C21">
            <v>2400</v>
          </cell>
          <cell r="D21">
            <v>2400</v>
          </cell>
          <cell r="G21">
            <v>0</v>
          </cell>
        </row>
        <row r="22">
          <cell r="B22" t="str">
            <v>17501</v>
          </cell>
          <cell r="C22">
            <v>4553</v>
          </cell>
          <cell r="D22">
            <v>4553</v>
          </cell>
          <cell r="G22">
            <v>0</v>
          </cell>
        </row>
        <row r="23">
          <cell r="B23" t="str">
            <v>17701</v>
          </cell>
          <cell r="C23">
            <v>2550</v>
          </cell>
          <cell r="D23">
            <v>2550</v>
          </cell>
          <cell r="G23">
            <v>0</v>
          </cell>
        </row>
        <row r="24">
          <cell r="B24" t="str">
            <v>18501</v>
          </cell>
          <cell r="C24">
            <v>2150</v>
          </cell>
          <cell r="D24">
            <v>2150</v>
          </cell>
          <cell r="G24">
            <v>0</v>
          </cell>
        </row>
        <row r="25">
          <cell r="B25" t="str">
            <v>18901</v>
          </cell>
          <cell r="C25">
            <v>1450</v>
          </cell>
          <cell r="D25">
            <v>1450</v>
          </cell>
          <cell r="G25">
            <v>0</v>
          </cell>
        </row>
        <row r="26">
          <cell r="B26" t="str">
            <v>19201</v>
          </cell>
          <cell r="C26">
            <v>5508</v>
          </cell>
          <cell r="D26">
            <v>5508</v>
          </cell>
          <cell r="G26">
            <v>0</v>
          </cell>
        </row>
        <row r="27">
          <cell r="B27" t="str">
            <v>19701</v>
          </cell>
          <cell r="C27">
            <v>1650</v>
          </cell>
          <cell r="D27">
            <v>1650</v>
          </cell>
          <cell r="G27">
            <v>0</v>
          </cell>
        </row>
        <row r="28">
          <cell r="B28" t="str">
            <v>20001</v>
          </cell>
          <cell r="C28">
            <v>3605</v>
          </cell>
          <cell r="D28">
            <v>3605</v>
          </cell>
          <cell r="G28">
            <v>0</v>
          </cell>
        </row>
        <row r="29">
          <cell r="B29" t="str">
            <v xml:space="preserve">2007 </v>
          </cell>
          <cell r="C29">
            <v>1190</v>
          </cell>
          <cell r="D29">
            <v>1190</v>
          </cell>
          <cell r="G29">
            <v>0</v>
          </cell>
        </row>
        <row r="30">
          <cell r="B30" t="str">
            <v xml:space="preserve">2009 </v>
          </cell>
          <cell r="C30">
            <v>1395</v>
          </cell>
          <cell r="D30">
            <v>1395</v>
          </cell>
          <cell r="G30">
            <v>0</v>
          </cell>
        </row>
        <row r="31">
          <cell r="B31" t="str">
            <v>20101</v>
          </cell>
          <cell r="C31">
            <v>258.33</v>
          </cell>
          <cell r="D31">
            <v>258.33</v>
          </cell>
          <cell r="G31">
            <v>0</v>
          </cell>
        </row>
        <row r="32">
          <cell r="B32" t="str">
            <v>20201</v>
          </cell>
          <cell r="C32">
            <v>260</v>
          </cell>
          <cell r="D32">
            <v>260</v>
          </cell>
          <cell r="G32">
            <v>0</v>
          </cell>
        </row>
        <row r="33">
          <cell r="B33" t="str">
            <v xml:space="preserve">2024 </v>
          </cell>
          <cell r="C33">
            <v>2900</v>
          </cell>
          <cell r="D33">
            <v>2900</v>
          </cell>
          <cell r="G33">
            <v>0</v>
          </cell>
        </row>
        <row r="34">
          <cell r="B34" t="str">
            <v xml:space="preserve">2027 </v>
          </cell>
          <cell r="C34">
            <v>470</v>
          </cell>
          <cell r="D34">
            <v>470</v>
          </cell>
          <cell r="G34">
            <v>0</v>
          </cell>
        </row>
        <row r="35">
          <cell r="B35" t="str">
            <v xml:space="preserve">2046 </v>
          </cell>
          <cell r="C35">
            <v>320</v>
          </cell>
          <cell r="D35">
            <v>320</v>
          </cell>
          <cell r="G35">
            <v>0</v>
          </cell>
        </row>
        <row r="36">
          <cell r="B36" t="str">
            <v>20501</v>
          </cell>
          <cell r="C36">
            <v>5205</v>
          </cell>
          <cell r="D36">
            <v>5205</v>
          </cell>
          <cell r="G36">
            <v>0</v>
          </cell>
        </row>
        <row r="37">
          <cell r="B37" t="str">
            <v>20601</v>
          </cell>
          <cell r="C37">
            <v>3300</v>
          </cell>
          <cell r="D37">
            <v>3300</v>
          </cell>
          <cell r="G37">
            <v>0</v>
          </cell>
        </row>
        <row r="38">
          <cell r="B38" t="str">
            <v xml:space="preserve">2079 </v>
          </cell>
          <cell r="C38">
            <v>1750</v>
          </cell>
          <cell r="D38">
            <v>1750</v>
          </cell>
          <cell r="G38">
            <v>0</v>
          </cell>
        </row>
        <row r="39">
          <cell r="B39" t="str">
            <v>20801</v>
          </cell>
          <cell r="C39">
            <v>1370.5</v>
          </cell>
          <cell r="D39">
            <v>1370.5</v>
          </cell>
          <cell r="G39">
            <v>0</v>
          </cell>
        </row>
        <row r="40">
          <cell r="B40" t="str">
            <v>20901</v>
          </cell>
          <cell r="C40">
            <v>1650</v>
          </cell>
          <cell r="D40">
            <v>1650</v>
          </cell>
          <cell r="G40">
            <v>0</v>
          </cell>
        </row>
        <row r="41">
          <cell r="B41" t="str">
            <v xml:space="preserve">2091 </v>
          </cell>
          <cell r="C41">
            <v>2248</v>
          </cell>
          <cell r="D41">
            <v>2248</v>
          </cell>
          <cell r="G41">
            <v>0</v>
          </cell>
        </row>
        <row r="42">
          <cell r="B42" t="str">
            <v xml:space="preserve">2096 </v>
          </cell>
          <cell r="C42">
            <v>870</v>
          </cell>
          <cell r="D42">
            <v>870</v>
          </cell>
          <cell r="G42">
            <v>0</v>
          </cell>
        </row>
        <row r="43">
          <cell r="B43" t="str">
            <v>21001</v>
          </cell>
          <cell r="C43">
            <v>7945</v>
          </cell>
          <cell r="D43">
            <v>7945</v>
          </cell>
          <cell r="G43">
            <v>0</v>
          </cell>
        </row>
        <row r="44">
          <cell r="B44" t="str">
            <v xml:space="preserve">2110 </v>
          </cell>
          <cell r="C44">
            <v>870</v>
          </cell>
          <cell r="D44">
            <v>870</v>
          </cell>
          <cell r="G44">
            <v>0</v>
          </cell>
        </row>
        <row r="45">
          <cell r="B45" t="str">
            <v>21101</v>
          </cell>
          <cell r="C45">
            <v>8500</v>
          </cell>
          <cell r="D45">
            <v>8500</v>
          </cell>
          <cell r="G45">
            <v>0</v>
          </cell>
        </row>
        <row r="46">
          <cell r="B46" t="str">
            <v xml:space="preserve">2113 </v>
          </cell>
          <cell r="C46">
            <v>1364</v>
          </cell>
          <cell r="D46">
            <v>1364</v>
          </cell>
          <cell r="G46">
            <v>0</v>
          </cell>
        </row>
        <row r="47">
          <cell r="B47" t="str">
            <v xml:space="preserve">2124 </v>
          </cell>
          <cell r="C47">
            <v>1070</v>
          </cell>
          <cell r="D47">
            <v>1070</v>
          </cell>
          <cell r="G47">
            <v>0</v>
          </cell>
        </row>
        <row r="48">
          <cell r="B48" t="str">
            <v>21301</v>
          </cell>
          <cell r="C48">
            <v>200</v>
          </cell>
          <cell r="D48">
            <v>200</v>
          </cell>
          <cell r="G48">
            <v>0</v>
          </cell>
        </row>
        <row r="49">
          <cell r="B49" t="str">
            <v xml:space="preserve">2132 </v>
          </cell>
          <cell r="C49">
            <v>1190</v>
          </cell>
          <cell r="D49">
            <v>1190</v>
          </cell>
          <cell r="G49">
            <v>0</v>
          </cell>
        </row>
        <row r="50">
          <cell r="B50" t="str">
            <v xml:space="preserve">2146 </v>
          </cell>
          <cell r="C50">
            <v>870</v>
          </cell>
          <cell r="D50">
            <v>870</v>
          </cell>
          <cell r="G50">
            <v>0</v>
          </cell>
        </row>
        <row r="51">
          <cell r="B51" t="str">
            <v xml:space="preserve">2150 </v>
          </cell>
          <cell r="C51">
            <v>870</v>
          </cell>
          <cell r="D51">
            <v>870</v>
          </cell>
          <cell r="G51">
            <v>0</v>
          </cell>
        </row>
        <row r="52">
          <cell r="B52" t="str">
            <v>21601</v>
          </cell>
          <cell r="C52">
            <v>2710</v>
          </cell>
          <cell r="D52">
            <v>2710</v>
          </cell>
          <cell r="G52">
            <v>0</v>
          </cell>
        </row>
        <row r="53">
          <cell r="B53" t="str">
            <v>21801</v>
          </cell>
          <cell r="C53">
            <v>2817</v>
          </cell>
          <cell r="D53">
            <v>2817</v>
          </cell>
          <cell r="G53">
            <v>0</v>
          </cell>
        </row>
        <row r="54">
          <cell r="B54" t="str">
            <v>22001</v>
          </cell>
          <cell r="C54">
            <v>2500</v>
          </cell>
          <cell r="D54">
            <v>2500</v>
          </cell>
          <cell r="G54">
            <v>0</v>
          </cell>
        </row>
        <row r="55">
          <cell r="B55" t="str">
            <v>22101</v>
          </cell>
          <cell r="C55">
            <v>1800</v>
          </cell>
          <cell r="D55">
            <v>1800</v>
          </cell>
          <cell r="G55">
            <v>0</v>
          </cell>
        </row>
        <row r="56">
          <cell r="B56" t="str">
            <v>22301</v>
          </cell>
          <cell r="C56">
            <v>1475</v>
          </cell>
          <cell r="D56">
            <v>1475</v>
          </cell>
          <cell r="G56">
            <v>0</v>
          </cell>
        </row>
        <row r="57">
          <cell r="B57" t="str">
            <v>22401</v>
          </cell>
          <cell r="C57">
            <v>18750</v>
          </cell>
          <cell r="D57">
            <v>18750</v>
          </cell>
          <cell r="G57">
            <v>0</v>
          </cell>
        </row>
        <row r="58">
          <cell r="B58" t="str">
            <v xml:space="preserve">2270 </v>
          </cell>
          <cell r="C58">
            <v>1533</v>
          </cell>
          <cell r="D58">
            <v>1533</v>
          </cell>
          <cell r="G58">
            <v>0</v>
          </cell>
        </row>
        <row r="59">
          <cell r="B59" t="str">
            <v xml:space="preserve">2281 </v>
          </cell>
          <cell r="C59">
            <v>1240.5</v>
          </cell>
          <cell r="D59">
            <v>1240.5</v>
          </cell>
          <cell r="G59">
            <v>0</v>
          </cell>
        </row>
        <row r="60">
          <cell r="B60" t="str">
            <v xml:space="preserve">2288 </v>
          </cell>
          <cell r="C60">
            <v>870</v>
          </cell>
          <cell r="D60">
            <v>870</v>
          </cell>
          <cell r="G60">
            <v>0</v>
          </cell>
        </row>
        <row r="61">
          <cell r="B61" t="str">
            <v xml:space="preserve">2290 </v>
          </cell>
          <cell r="C61">
            <v>870</v>
          </cell>
          <cell r="D61">
            <v>870</v>
          </cell>
          <cell r="G61">
            <v>0</v>
          </cell>
        </row>
        <row r="62">
          <cell r="B62" t="str">
            <v xml:space="preserve">2291 </v>
          </cell>
          <cell r="C62">
            <v>870</v>
          </cell>
          <cell r="D62">
            <v>870</v>
          </cell>
          <cell r="G62">
            <v>0</v>
          </cell>
        </row>
        <row r="63">
          <cell r="B63" t="str">
            <v>23001</v>
          </cell>
          <cell r="C63">
            <v>1050</v>
          </cell>
          <cell r="D63">
            <v>1050</v>
          </cell>
          <cell r="G63">
            <v>0</v>
          </cell>
        </row>
        <row r="64">
          <cell r="B64" t="str">
            <v xml:space="preserve">2306 </v>
          </cell>
          <cell r="C64">
            <v>870</v>
          </cell>
          <cell r="D64">
            <v>870</v>
          </cell>
          <cell r="G64">
            <v>0</v>
          </cell>
        </row>
        <row r="65">
          <cell r="B65" t="str">
            <v xml:space="preserve">2335 </v>
          </cell>
          <cell r="C65">
            <v>870</v>
          </cell>
          <cell r="D65">
            <v>870</v>
          </cell>
          <cell r="G65">
            <v>0</v>
          </cell>
        </row>
        <row r="66">
          <cell r="B66" t="str">
            <v xml:space="preserve">2336 </v>
          </cell>
          <cell r="C66">
            <v>870</v>
          </cell>
          <cell r="D66">
            <v>870</v>
          </cell>
          <cell r="G66">
            <v>0</v>
          </cell>
        </row>
        <row r="67">
          <cell r="B67" t="str">
            <v>23501</v>
          </cell>
          <cell r="C67">
            <v>3100</v>
          </cell>
          <cell r="D67">
            <v>3100</v>
          </cell>
          <cell r="G67">
            <v>0</v>
          </cell>
        </row>
        <row r="68">
          <cell r="B68" t="str">
            <v xml:space="preserve">2351 </v>
          </cell>
          <cell r="C68">
            <v>870</v>
          </cell>
          <cell r="D68">
            <v>870</v>
          </cell>
          <cell r="G68">
            <v>0</v>
          </cell>
        </row>
        <row r="69">
          <cell r="B69" t="str">
            <v xml:space="preserve">2352 </v>
          </cell>
          <cell r="C69">
            <v>870</v>
          </cell>
          <cell r="D69">
            <v>870</v>
          </cell>
          <cell r="G69">
            <v>0</v>
          </cell>
        </row>
        <row r="70">
          <cell r="B70" t="str">
            <v xml:space="preserve">2364 </v>
          </cell>
          <cell r="C70">
            <v>969</v>
          </cell>
          <cell r="D70">
            <v>969</v>
          </cell>
          <cell r="G70">
            <v>0</v>
          </cell>
        </row>
        <row r="71">
          <cell r="B71" t="str">
            <v>23701</v>
          </cell>
          <cell r="C71">
            <v>24502</v>
          </cell>
          <cell r="D71">
            <v>24502</v>
          </cell>
          <cell r="G71">
            <v>0</v>
          </cell>
        </row>
        <row r="72">
          <cell r="B72" t="str">
            <v xml:space="preserve">2374 </v>
          </cell>
          <cell r="C72">
            <v>870</v>
          </cell>
          <cell r="D72">
            <v>870</v>
          </cell>
          <cell r="G72">
            <v>0</v>
          </cell>
        </row>
        <row r="73">
          <cell r="B73" t="str">
            <v xml:space="preserve">2390 </v>
          </cell>
          <cell r="C73">
            <v>870</v>
          </cell>
          <cell r="D73">
            <v>870</v>
          </cell>
          <cell r="G73">
            <v>0</v>
          </cell>
        </row>
        <row r="74">
          <cell r="B74" t="str">
            <v>23901</v>
          </cell>
          <cell r="C74">
            <v>8750</v>
          </cell>
          <cell r="D74">
            <v>8750</v>
          </cell>
          <cell r="G74">
            <v>0</v>
          </cell>
        </row>
        <row r="75">
          <cell r="B75" t="str">
            <v>24001</v>
          </cell>
          <cell r="C75">
            <v>5403.5</v>
          </cell>
          <cell r="D75">
            <v>5403.5</v>
          </cell>
          <cell r="G75">
            <v>0</v>
          </cell>
        </row>
        <row r="76">
          <cell r="B76" t="str">
            <v xml:space="preserve">2401 </v>
          </cell>
          <cell r="C76">
            <v>1494</v>
          </cell>
          <cell r="D76">
            <v>1494</v>
          </cell>
          <cell r="G76">
            <v>0</v>
          </cell>
        </row>
        <row r="77">
          <cell r="B77" t="str">
            <v>24101</v>
          </cell>
          <cell r="C77">
            <v>7144</v>
          </cell>
          <cell r="D77">
            <v>7144</v>
          </cell>
          <cell r="G77">
            <v>0</v>
          </cell>
        </row>
        <row r="78">
          <cell r="B78" t="str">
            <v xml:space="preserve">2420 </v>
          </cell>
          <cell r="C78">
            <v>870</v>
          </cell>
          <cell r="D78">
            <v>870</v>
          </cell>
          <cell r="G78">
            <v>0</v>
          </cell>
        </row>
        <row r="79">
          <cell r="B79" t="str">
            <v xml:space="preserve">2449 </v>
          </cell>
          <cell r="C79">
            <v>1227.5</v>
          </cell>
          <cell r="D79">
            <v>1227.5</v>
          </cell>
          <cell r="G79">
            <v>0</v>
          </cell>
        </row>
        <row r="80">
          <cell r="B80" t="str">
            <v>24501</v>
          </cell>
          <cell r="C80">
            <v>2750</v>
          </cell>
          <cell r="D80">
            <v>2750</v>
          </cell>
          <cell r="G80">
            <v>0</v>
          </cell>
        </row>
        <row r="81">
          <cell r="B81" t="str">
            <v xml:space="preserve">2453 </v>
          </cell>
          <cell r="C81">
            <v>969</v>
          </cell>
          <cell r="D81">
            <v>969</v>
          </cell>
          <cell r="G81">
            <v>0</v>
          </cell>
        </row>
        <row r="82">
          <cell r="B82" t="str">
            <v xml:space="preserve">2464 </v>
          </cell>
          <cell r="C82">
            <v>1190</v>
          </cell>
          <cell r="D82">
            <v>1190</v>
          </cell>
          <cell r="G82">
            <v>0</v>
          </cell>
        </row>
        <row r="83">
          <cell r="B83" t="str">
            <v xml:space="preserve">2470 </v>
          </cell>
          <cell r="C83">
            <v>870</v>
          </cell>
          <cell r="D83">
            <v>870</v>
          </cell>
          <cell r="G83">
            <v>0</v>
          </cell>
        </row>
        <row r="84">
          <cell r="B84" t="str">
            <v xml:space="preserve">2509 </v>
          </cell>
          <cell r="C84">
            <v>870</v>
          </cell>
          <cell r="D84">
            <v>870</v>
          </cell>
          <cell r="G84">
            <v>0</v>
          </cell>
        </row>
        <row r="85">
          <cell r="B85" t="str">
            <v>25101</v>
          </cell>
          <cell r="C85">
            <v>28383</v>
          </cell>
          <cell r="D85">
            <v>28383</v>
          </cell>
          <cell r="G85">
            <v>0</v>
          </cell>
        </row>
        <row r="86">
          <cell r="B86" t="str">
            <v>25301</v>
          </cell>
          <cell r="C86">
            <v>750</v>
          </cell>
          <cell r="D86">
            <v>750</v>
          </cell>
          <cell r="G86">
            <v>0</v>
          </cell>
        </row>
        <row r="87">
          <cell r="B87" t="str">
            <v>25401</v>
          </cell>
          <cell r="C87">
            <v>5422.78</v>
          </cell>
          <cell r="D87">
            <v>5422.78</v>
          </cell>
          <cell r="G87">
            <v>0</v>
          </cell>
        </row>
        <row r="88">
          <cell r="B88" t="str">
            <v xml:space="preserve">2558 </v>
          </cell>
          <cell r="C88">
            <v>870</v>
          </cell>
          <cell r="D88">
            <v>870</v>
          </cell>
          <cell r="G88">
            <v>0</v>
          </cell>
        </row>
        <row r="89">
          <cell r="B89" t="str">
            <v xml:space="preserve">2564 </v>
          </cell>
          <cell r="C89">
            <v>1340</v>
          </cell>
          <cell r="D89">
            <v>1340</v>
          </cell>
          <cell r="G89">
            <v>0</v>
          </cell>
        </row>
        <row r="90">
          <cell r="B90" t="str">
            <v>25701</v>
          </cell>
          <cell r="C90">
            <v>1250</v>
          </cell>
          <cell r="D90">
            <v>1250</v>
          </cell>
          <cell r="G90">
            <v>0</v>
          </cell>
        </row>
        <row r="91">
          <cell r="B91" t="str">
            <v>25801</v>
          </cell>
          <cell r="C91">
            <v>3584.5</v>
          </cell>
          <cell r="D91">
            <v>3584.5</v>
          </cell>
          <cell r="G91">
            <v>0</v>
          </cell>
        </row>
        <row r="92">
          <cell r="B92" t="str">
            <v xml:space="preserve">2582 </v>
          </cell>
          <cell r="C92">
            <v>870</v>
          </cell>
          <cell r="D92">
            <v>870</v>
          </cell>
          <cell r="G92">
            <v>0</v>
          </cell>
        </row>
        <row r="93">
          <cell r="B93" t="str">
            <v>25901</v>
          </cell>
          <cell r="C93">
            <v>1835</v>
          </cell>
          <cell r="D93">
            <v>1835</v>
          </cell>
          <cell r="G93">
            <v>0</v>
          </cell>
        </row>
        <row r="94">
          <cell r="B94" t="str">
            <v xml:space="preserve">2609 </v>
          </cell>
          <cell r="C94">
            <v>870</v>
          </cell>
          <cell r="D94">
            <v>870</v>
          </cell>
          <cell r="G94">
            <v>0</v>
          </cell>
        </row>
        <row r="95">
          <cell r="B95" t="str">
            <v>26101</v>
          </cell>
          <cell r="C95">
            <v>4500</v>
          </cell>
          <cell r="D95">
            <v>4500</v>
          </cell>
          <cell r="G95">
            <v>0</v>
          </cell>
        </row>
        <row r="96">
          <cell r="B96" t="str">
            <v>26301</v>
          </cell>
          <cell r="C96">
            <v>3000</v>
          </cell>
          <cell r="D96">
            <v>3000</v>
          </cell>
          <cell r="G96">
            <v>0</v>
          </cell>
        </row>
        <row r="97">
          <cell r="B97" t="str">
            <v>26402</v>
          </cell>
          <cell r="C97">
            <v>1700</v>
          </cell>
          <cell r="D97">
            <v>1700</v>
          </cell>
          <cell r="G97">
            <v>0</v>
          </cell>
        </row>
        <row r="98">
          <cell r="B98" t="str">
            <v>26501</v>
          </cell>
          <cell r="C98">
            <v>1250</v>
          </cell>
          <cell r="D98">
            <v>1250</v>
          </cell>
          <cell r="G98">
            <v>0</v>
          </cell>
        </row>
        <row r="99">
          <cell r="B99" t="str">
            <v>26601</v>
          </cell>
          <cell r="C99">
            <v>3700</v>
          </cell>
          <cell r="D99">
            <v>3700</v>
          </cell>
          <cell r="G99">
            <v>0</v>
          </cell>
        </row>
        <row r="100">
          <cell r="B100" t="str">
            <v>26701</v>
          </cell>
          <cell r="C100">
            <v>91.68</v>
          </cell>
          <cell r="D100">
            <v>91.68</v>
          </cell>
          <cell r="G100">
            <v>0</v>
          </cell>
        </row>
        <row r="101">
          <cell r="B101" t="str">
            <v xml:space="preserve">2676 </v>
          </cell>
          <cell r="C101">
            <v>870</v>
          </cell>
          <cell r="D101">
            <v>870</v>
          </cell>
          <cell r="G101">
            <v>0</v>
          </cell>
        </row>
        <row r="102">
          <cell r="B102" t="str">
            <v xml:space="preserve">2680 </v>
          </cell>
          <cell r="C102">
            <v>870</v>
          </cell>
          <cell r="D102">
            <v>870</v>
          </cell>
          <cell r="G102">
            <v>0</v>
          </cell>
        </row>
        <row r="103">
          <cell r="B103" t="str">
            <v>26801</v>
          </cell>
          <cell r="C103">
            <v>1250</v>
          </cell>
          <cell r="D103">
            <v>1250</v>
          </cell>
          <cell r="G103">
            <v>0</v>
          </cell>
        </row>
        <row r="104">
          <cell r="B104" t="str">
            <v>26901</v>
          </cell>
          <cell r="C104">
            <v>1250</v>
          </cell>
          <cell r="D104">
            <v>1250</v>
          </cell>
          <cell r="G104">
            <v>0</v>
          </cell>
        </row>
        <row r="105">
          <cell r="B105" t="str">
            <v xml:space="preserve">2700 </v>
          </cell>
          <cell r="C105">
            <v>870</v>
          </cell>
          <cell r="D105">
            <v>870</v>
          </cell>
          <cell r="G105">
            <v>0</v>
          </cell>
        </row>
        <row r="106">
          <cell r="B106" t="str">
            <v>27001</v>
          </cell>
          <cell r="C106">
            <v>1000</v>
          </cell>
          <cell r="D106">
            <v>1000</v>
          </cell>
          <cell r="G106">
            <v>0</v>
          </cell>
        </row>
        <row r="107">
          <cell r="B107" t="str">
            <v xml:space="preserve">2715 </v>
          </cell>
          <cell r="C107">
            <v>580</v>
          </cell>
          <cell r="D107">
            <v>580</v>
          </cell>
          <cell r="G107">
            <v>0</v>
          </cell>
        </row>
        <row r="108">
          <cell r="B108" t="str">
            <v>27301</v>
          </cell>
          <cell r="C108">
            <v>1000</v>
          </cell>
          <cell r="D108">
            <v>1000</v>
          </cell>
          <cell r="G108">
            <v>0</v>
          </cell>
        </row>
        <row r="109">
          <cell r="B109" t="str">
            <v>27401</v>
          </cell>
          <cell r="C109">
            <v>125.1</v>
          </cell>
          <cell r="D109">
            <v>125.1</v>
          </cell>
          <cell r="G109">
            <v>0</v>
          </cell>
        </row>
        <row r="110">
          <cell r="B110" t="str">
            <v>27501</v>
          </cell>
          <cell r="C110">
            <v>1850</v>
          </cell>
          <cell r="D110">
            <v>1850</v>
          </cell>
          <cell r="G110">
            <v>0</v>
          </cell>
        </row>
        <row r="111">
          <cell r="B111" t="str">
            <v xml:space="preserve">2752 </v>
          </cell>
          <cell r="C111">
            <v>1190</v>
          </cell>
          <cell r="D111">
            <v>1190</v>
          </cell>
          <cell r="G111">
            <v>0</v>
          </cell>
        </row>
        <row r="112">
          <cell r="B112" t="str">
            <v>27901</v>
          </cell>
          <cell r="C112">
            <v>1898.5</v>
          </cell>
          <cell r="D112">
            <v>1898.5</v>
          </cell>
          <cell r="G112">
            <v>0</v>
          </cell>
        </row>
        <row r="113">
          <cell r="B113" t="str">
            <v xml:space="preserve">2806 </v>
          </cell>
          <cell r="C113">
            <v>1150</v>
          </cell>
          <cell r="D113">
            <v>1150</v>
          </cell>
          <cell r="G113">
            <v>0</v>
          </cell>
        </row>
        <row r="114">
          <cell r="B114" t="str">
            <v>28101</v>
          </cell>
          <cell r="C114">
            <v>3555.5</v>
          </cell>
          <cell r="D114">
            <v>3555.5</v>
          </cell>
          <cell r="G114">
            <v>0</v>
          </cell>
        </row>
        <row r="115">
          <cell r="B115" t="str">
            <v>28301</v>
          </cell>
          <cell r="C115">
            <v>1250</v>
          </cell>
          <cell r="D115">
            <v>1250</v>
          </cell>
          <cell r="G115">
            <v>0</v>
          </cell>
        </row>
        <row r="116">
          <cell r="B116" t="str">
            <v>28401</v>
          </cell>
          <cell r="C116">
            <v>364</v>
          </cell>
          <cell r="D116">
            <v>364</v>
          </cell>
          <cell r="G116">
            <v>0</v>
          </cell>
        </row>
        <row r="117">
          <cell r="B117" t="str">
            <v>28601</v>
          </cell>
          <cell r="C117">
            <v>750</v>
          </cell>
          <cell r="D117">
            <v>750</v>
          </cell>
          <cell r="G117">
            <v>0</v>
          </cell>
        </row>
        <row r="118">
          <cell r="B118" t="str">
            <v xml:space="preserve">2867 </v>
          </cell>
          <cell r="C118">
            <v>1120</v>
          </cell>
          <cell r="D118">
            <v>1120</v>
          </cell>
          <cell r="G118">
            <v>0</v>
          </cell>
        </row>
        <row r="119">
          <cell r="B119" t="str">
            <v xml:space="preserve">2877 </v>
          </cell>
          <cell r="C119">
            <v>870</v>
          </cell>
          <cell r="D119">
            <v>870</v>
          </cell>
          <cell r="G119">
            <v>0</v>
          </cell>
        </row>
        <row r="120">
          <cell r="B120" t="str">
            <v>28801</v>
          </cell>
          <cell r="C120">
            <v>1000</v>
          </cell>
          <cell r="D120">
            <v>1000</v>
          </cell>
          <cell r="G120">
            <v>0</v>
          </cell>
        </row>
        <row r="121">
          <cell r="B121" t="str">
            <v>28901</v>
          </cell>
          <cell r="C121">
            <v>4310.5</v>
          </cell>
          <cell r="D121">
            <v>4310.5</v>
          </cell>
          <cell r="G121">
            <v>0</v>
          </cell>
        </row>
        <row r="122">
          <cell r="B122" t="str">
            <v>29101</v>
          </cell>
          <cell r="C122">
            <v>2400</v>
          </cell>
          <cell r="D122">
            <v>2400</v>
          </cell>
          <cell r="G122">
            <v>0</v>
          </cell>
        </row>
        <row r="123">
          <cell r="B123" t="str">
            <v>29201</v>
          </cell>
          <cell r="C123">
            <v>1600</v>
          </cell>
          <cell r="D123">
            <v>1600</v>
          </cell>
          <cell r="G123">
            <v>0</v>
          </cell>
        </row>
        <row r="124">
          <cell r="B124" t="str">
            <v xml:space="preserve">2931 </v>
          </cell>
          <cell r="C124">
            <v>1507</v>
          </cell>
          <cell r="D124">
            <v>1507</v>
          </cell>
          <cell r="G124">
            <v>0</v>
          </cell>
        </row>
        <row r="125">
          <cell r="B125" t="str">
            <v xml:space="preserve">2932 </v>
          </cell>
          <cell r="C125">
            <v>870</v>
          </cell>
          <cell r="D125">
            <v>870</v>
          </cell>
          <cell r="G125">
            <v>0</v>
          </cell>
        </row>
        <row r="126">
          <cell r="B126" t="str">
            <v>29401</v>
          </cell>
          <cell r="C126">
            <v>1500</v>
          </cell>
          <cell r="D126">
            <v>1500</v>
          </cell>
          <cell r="G126">
            <v>0</v>
          </cell>
        </row>
        <row r="127">
          <cell r="B127" t="str">
            <v xml:space="preserve">2943 </v>
          </cell>
          <cell r="C127">
            <v>1273</v>
          </cell>
          <cell r="D127">
            <v>1273</v>
          </cell>
          <cell r="G127">
            <v>0</v>
          </cell>
        </row>
        <row r="128">
          <cell r="B128" t="str">
            <v>29501</v>
          </cell>
          <cell r="C128">
            <v>4646.5</v>
          </cell>
          <cell r="D128">
            <v>4646.5</v>
          </cell>
          <cell r="G128">
            <v>0</v>
          </cell>
        </row>
        <row r="129">
          <cell r="B129" t="str">
            <v>29601</v>
          </cell>
          <cell r="C129">
            <v>1588</v>
          </cell>
          <cell r="D129">
            <v>1588</v>
          </cell>
          <cell r="G129">
            <v>0</v>
          </cell>
        </row>
        <row r="130">
          <cell r="B130" t="str">
            <v>29701</v>
          </cell>
          <cell r="C130">
            <v>3095</v>
          </cell>
          <cell r="D130">
            <v>3095</v>
          </cell>
          <cell r="G130">
            <v>0</v>
          </cell>
        </row>
        <row r="131">
          <cell r="B131" t="str">
            <v>29801</v>
          </cell>
          <cell r="C131">
            <v>1785</v>
          </cell>
          <cell r="D131">
            <v>1785</v>
          </cell>
          <cell r="G131">
            <v>0</v>
          </cell>
        </row>
        <row r="132">
          <cell r="B132" t="str">
            <v xml:space="preserve">2981 </v>
          </cell>
          <cell r="C132">
            <v>870</v>
          </cell>
          <cell r="D132">
            <v>870</v>
          </cell>
          <cell r="G132">
            <v>0</v>
          </cell>
        </row>
        <row r="133">
          <cell r="B133" t="str">
            <v xml:space="preserve">2990 </v>
          </cell>
          <cell r="C133">
            <v>870</v>
          </cell>
          <cell r="D133">
            <v>870</v>
          </cell>
          <cell r="G133">
            <v>0</v>
          </cell>
        </row>
        <row r="134">
          <cell r="B134" t="str">
            <v xml:space="preserve">2995 </v>
          </cell>
          <cell r="C134">
            <v>870</v>
          </cell>
          <cell r="D134">
            <v>870</v>
          </cell>
          <cell r="G134">
            <v>0</v>
          </cell>
        </row>
        <row r="135">
          <cell r="B135" t="str">
            <v xml:space="preserve">2997 </v>
          </cell>
          <cell r="C135">
            <v>870</v>
          </cell>
          <cell r="D135">
            <v>870</v>
          </cell>
          <cell r="G135">
            <v>0</v>
          </cell>
        </row>
        <row r="136">
          <cell r="B136" t="str">
            <v xml:space="preserve">3002 </v>
          </cell>
          <cell r="C136">
            <v>870</v>
          </cell>
          <cell r="D136">
            <v>870</v>
          </cell>
          <cell r="G136">
            <v>0</v>
          </cell>
        </row>
        <row r="137">
          <cell r="B137" t="str">
            <v>30101</v>
          </cell>
          <cell r="C137">
            <v>750</v>
          </cell>
          <cell r="D137">
            <v>750</v>
          </cell>
          <cell r="G137">
            <v>0</v>
          </cell>
        </row>
        <row r="138">
          <cell r="B138" t="str">
            <v xml:space="preserve">3015 </v>
          </cell>
          <cell r="C138">
            <v>870</v>
          </cell>
          <cell r="D138">
            <v>870</v>
          </cell>
          <cell r="G138">
            <v>0</v>
          </cell>
        </row>
        <row r="139">
          <cell r="B139" t="str">
            <v>30201</v>
          </cell>
          <cell r="C139">
            <v>6314.1900000000005</v>
          </cell>
          <cell r="D139">
            <v>6314.1900000000005</v>
          </cell>
          <cell r="G139">
            <v>0</v>
          </cell>
        </row>
        <row r="140">
          <cell r="B140" t="str">
            <v xml:space="preserve">3028 </v>
          </cell>
          <cell r="C140">
            <v>0</v>
          </cell>
          <cell r="D140">
            <v>0</v>
          </cell>
          <cell r="G140">
            <v>0</v>
          </cell>
        </row>
        <row r="141">
          <cell r="B141" t="str">
            <v>30301</v>
          </cell>
          <cell r="C141">
            <v>750</v>
          </cell>
          <cell r="D141">
            <v>750</v>
          </cell>
          <cell r="G141">
            <v>0</v>
          </cell>
        </row>
        <row r="142">
          <cell r="B142" t="str">
            <v>30401</v>
          </cell>
          <cell r="C142">
            <v>6029</v>
          </cell>
          <cell r="D142">
            <v>6029</v>
          </cell>
          <cell r="G142">
            <v>0</v>
          </cell>
        </row>
        <row r="143">
          <cell r="B143" t="str">
            <v xml:space="preserve">3048 </v>
          </cell>
          <cell r="C143">
            <v>870</v>
          </cell>
          <cell r="D143">
            <v>870</v>
          </cell>
          <cell r="G143">
            <v>0</v>
          </cell>
        </row>
        <row r="144">
          <cell r="B144" t="str">
            <v>30601</v>
          </cell>
          <cell r="C144">
            <v>2230</v>
          </cell>
          <cell r="D144">
            <v>2230</v>
          </cell>
          <cell r="G144">
            <v>0</v>
          </cell>
        </row>
        <row r="145">
          <cell r="B145" t="str">
            <v>30701</v>
          </cell>
          <cell r="C145">
            <v>1910</v>
          </cell>
          <cell r="D145">
            <v>1910</v>
          </cell>
          <cell r="G145">
            <v>0</v>
          </cell>
        </row>
        <row r="146">
          <cell r="B146" t="str">
            <v>30901</v>
          </cell>
          <cell r="C146">
            <v>3350</v>
          </cell>
          <cell r="D146">
            <v>3350</v>
          </cell>
          <cell r="G146">
            <v>0</v>
          </cell>
        </row>
        <row r="147">
          <cell r="B147" t="str">
            <v xml:space="preserve">3091 </v>
          </cell>
          <cell r="C147">
            <v>870</v>
          </cell>
          <cell r="D147">
            <v>870</v>
          </cell>
          <cell r="G147">
            <v>0</v>
          </cell>
        </row>
        <row r="148">
          <cell r="B148" t="str">
            <v>31001</v>
          </cell>
          <cell r="C148">
            <v>750</v>
          </cell>
          <cell r="D148">
            <v>750</v>
          </cell>
          <cell r="G148">
            <v>0</v>
          </cell>
        </row>
        <row r="149">
          <cell r="B149" t="str">
            <v>31401</v>
          </cell>
          <cell r="C149">
            <v>5550</v>
          </cell>
          <cell r="D149">
            <v>5550</v>
          </cell>
          <cell r="G149">
            <v>0</v>
          </cell>
        </row>
        <row r="150">
          <cell r="B150" t="str">
            <v>31501</v>
          </cell>
          <cell r="C150">
            <v>750</v>
          </cell>
          <cell r="D150">
            <v>750</v>
          </cell>
          <cell r="G150">
            <v>0</v>
          </cell>
        </row>
        <row r="151">
          <cell r="B151" t="str">
            <v xml:space="preserve">3165 </v>
          </cell>
          <cell r="C151">
            <v>320</v>
          </cell>
          <cell r="D151">
            <v>320</v>
          </cell>
          <cell r="G151">
            <v>0</v>
          </cell>
        </row>
        <row r="152">
          <cell r="B152" t="str">
            <v xml:space="preserve">3166 </v>
          </cell>
          <cell r="C152">
            <v>1845</v>
          </cell>
          <cell r="D152">
            <v>1845</v>
          </cell>
          <cell r="G152">
            <v>0</v>
          </cell>
        </row>
        <row r="153">
          <cell r="B153" t="str">
            <v xml:space="preserve">3169 </v>
          </cell>
          <cell r="C153">
            <v>1130</v>
          </cell>
          <cell r="D153">
            <v>1130</v>
          </cell>
          <cell r="G153">
            <v>0</v>
          </cell>
        </row>
        <row r="154">
          <cell r="B154" t="str">
            <v>31701</v>
          </cell>
          <cell r="C154">
            <v>3740</v>
          </cell>
          <cell r="D154">
            <v>3740</v>
          </cell>
          <cell r="G154">
            <v>0</v>
          </cell>
        </row>
        <row r="155">
          <cell r="B155" t="str">
            <v xml:space="preserve">3179 </v>
          </cell>
          <cell r="C155">
            <v>4929</v>
          </cell>
          <cell r="D155">
            <v>4929</v>
          </cell>
          <cell r="G155">
            <v>0</v>
          </cell>
        </row>
        <row r="156">
          <cell r="B156" t="str">
            <v>31801</v>
          </cell>
          <cell r="C156">
            <v>5950.97</v>
          </cell>
          <cell r="D156">
            <v>5950.9699999999993</v>
          </cell>
          <cell r="G156">
            <v>0</v>
          </cell>
        </row>
        <row r="157">
          <cell r="B157" t="str">
            <v xml:space="preserve">3192 </v>
          </cell>
          <cell r="C157">
            <v>2007</v>
          </cell>
          <cell r="D157">
            <v>2007</v>
          </cell>
          <cell r="G157">
            <v>0</v>
          </cell>
        </row>
        <row r="158">
          <cell r="B158" t="str">
            <v xml:space="preserve">3212 </v>
          </cell>
          <cell r="C158">
            <v>1190</v>
          </cell>
          <cell r="D158">
            <v>1190</v>
          </cell>
          <cell r="G158">
            <v>0</v>
          </cell>
        </row>
        <row r="159">
          <cell r="B159" t="str">
            <v xml:space="preserve">3220 </v>
          </cell>
          <cell r="C159">
            <v>1266.5</v>
          </cell>
          <cell r="D159">
            <v>1266.5</v>
          </cell>
          <cell r="G159">
            <v>0</v>
          </cell>
        </row>
        <row r="160">
          <cell r="B160" t="str">
            <v xml:space="preserve">3231 </v>
          </cell>
          <cell r="C160">
            <v>1916.5</v>
          </cell>
          <cell r="D160">
            <v>1916.5</v>
          </cell>
          <cell r="G160">
            <v>0</v>
          </cell>
        </row>
        <row r="161">
          <cell r="B161" t="str">
            <v>32401</v>
          </cell>
          <cell r="C161">
            <v>481</v>
          </cell>
          <cell r="D161">
            <v>481</v>
          </cell>
          <cell r="G161">
            <v>0</v>
          </cell>
        </row>
        <row r="162">
          <cell r="B162" t="str">
            <v xml:space="preserve">3244 </v>
          </cell>
          <cell r="C162">
            <v>1299</v>
          </cell>
          <cell r="D162">
            <v>1299</v>
          </cell>
          <cell r="G162">
            <v>0</v>
          </cell>
        </row>
        <row r="163">
          <cell r="B163" t="str">
            <v>32501</v>
          </cell>
          <cell r="C163">
            <v>1850</v>
          </cell>
          <cell r="D163">
            <v>1850</v>
          </cell>
          <cell r="G163">
            <v>0</v>
          </cell>
        </row>
        <row r="164">
          <cell r="B164" t="str">
            <v xml:space="preserve">3255 </v>
          </cell>
          <cell r="C164">
            <v>870</v>
          </cell>
          <cell r="D164">
            <v>870</v>
          </cell>
          <cell r="G164">
            <v>0</v>
          </cell>
        </row>
        <row r="165">
          <cell r="B165" t="str">
            <v>32701</v>
          </cell>
          <cell r="C165">
            <v>750</v>
          </cell>
          <cell r="D165">
            <v>750</v>
          </cell>
          <cell r="G165">
            <v>0</v>
          </cell>
        </row>
        <row r="166">
          <cell r="B166" t="str">
            <v>32901</v>
          </cell>
          <cell r="C166">
            <v>1000</v>
          </cell>
          <cell r="D166">
            <v>1000</v>
          </cell>
          <cell r="G166">
            <v>0</v>
          </cell>
        </row>
        <row r="167">
          <cell r="B167" t="str">
            <v>33001</v>
          </cell>
          <cell r="C167">
            <v>583</v>
          </cell>
          <cell r="D167">
            <v>583</v>
          </cell>
          <cell r="G167">
            <v>0</v>
          </cell>
        </row>
        <row r="168">
          <cell r="B168" t="str">
            <v xml:space="preserve">3305 </v>
          </cell>
          <cell r="C168">
            <v>870</v>
          </cell>
          <cell r="D168">
            <v>870</v>
          </cell>
          <cell r="G168">
            <v>0</v>
          </cell>
        </row>
        <row r="169">
          <cell r="B169" t="str">
            <v>33201</v>
          </cell>
          <cell r="C169">
            <v>8700</v>
          </cell>
          <cell r="D169">
            <v>8700</v>
          </cell>
          <cell r="G169">
            <v>0</v>
          </cell>
        </row>
        <row r="170">
          <cell r="B170" t="str">
            <v>33301</v>
          </cell>
          <cell r="C170">
            <v>750</v>
          </cell>
          <cell r="D170">
            <v>750</v>
          </cell>
          <cell r="G170">
            <v>0</v>
          </cell>
        </row>
        <row r="171">
          <cell r="B171" t="str">
            <v>33501</v>
          </cell>
          <cell r="C171">
            <v>1075</v>
          </cell>
          <cell r="D171">
            <v>1075</v>
          </cell>
          <cell r="G171">
            <v>0</v>
          </cell>
        </row>
        <row r="172">
          <cell r="B172" t="str">
            <v xml:space="preserve">3387 </v>
          </cell>
          <cell r="C172">
            <v>870</v>
          </cell>
          <cell r="D172">
            <v>870</v>
          </cell>
          <cell r="G172">
            <v>0</v>
          </cell>
        </row>
        <row r="173">
          <cell r="B173" t="str">
            <v>33901</v>
          </cell>
          <cell r="C173">
            <v>750</v>
          </cell>
          <cell r="D173">
            <v>750</v>
          </cell>
          <cell r="G173">
            <v>0</v>
          </cell>
        </row>
        <row r="174">
          <cell r="B174" t="str">
            <v xml:space="preserve">3405 </v>
          </cell>
          <cell r="C174">
            <v>870</v>
          </cell>
          <cell r="D174">
            <v>870</v>
          </cell>
          <cell r="G174">
            <v>0</v>
          </cell>
        </row>
        <row r="175">
          <cell r="B175" t="str">
            <v>34201</v>
          </cell>
          <cell r="C175">
            <v>7209</v>
          </cell>
          <cell r="D175">
            <v>7209</v>
          </cell>
          <cell r="G175">
            <v>0</v>
          </cell>
        </row>
        <row r="176">
          <cell r="B176" t="str">
            <v>34301</v>
          </cell>
          <cell r="C176">
            <v>1400</v>
          </cell>
          <cell r="D176">
            <v>1400</v>
          </cell>
          <cell r="G176">
            <v>0</v>
          </cell>
        </row>
        <row r="177">
          <cell r="B177" t="str">
            <v xml:space="preserve">3433 </v>
          </cell>
          <cell r="C177">
            <v>700</v>
          </cell>
          <cell r="D177">
            <v>700</v>
          </cell>
          <cell r="G177">
            <v>0</v>
          </cell>
        </row>
        <row r="178">
          <cell r="B178" t="str">
            <v>34401</v>
          </cell>
          <cell r="C178">
            <v>1542.5</v>
          </cell>
          <cell r="D178">
            <v>1542.5</v>
          </cell>
          <cell r="G178">
            <v>0</v>
          </cell>
        </row>
        <row r="179">
          <cell r="B179" t="str">
            <v>34601</v>
          </cell>
          <cell r="C179">
            <v>1250</v>
          </cell>
          <cell r="D179">
            <v>1250</v>
          </cell>
          <cell r="G179">
            <v>0</v>
          </cell>
        </row>
        <row r="180">
          <cell r="B180" t="str">
            <v xml:space="preserve">3468 </v>
          </cell>
          <cell r="C180">
            <v>870</v>
          </cell>
          <cell r="D180">
            <v>870</v>
          </cell>
          <cell r="G180">
            <v>0</v>
          </cell>
        </row>
        <row r="181">
          <cell r="B181" t="str">
            <v>34701</v>
          </cell>
          <cell r="C181">
            <v>2050</v>
          </cell>
          <cell r="D181">
            <v>2050</v>
          </cell>
          <cell r="G181">
            <v>0</v>
          </cell>
        </row>
        <row r="182">
          <cell r="B182" t="str">
            <v>34801</v>
          </cell>
          <cell r="C182">
            <v>908</v>
          </cell>
          <cell r="D182">
            <v>908</v>
          </cell>
          <cell r="G182">
            <v>0</v>
          </cell>
        </row>
        <row r="183">
          <cell r="B183" t="str">
            <v>34901</v>
          </cell>
          <cell r="C183">
            <v>2025</v>
          </cell>
          <cell r="D183">
            <v>2025</v>
          </cell>
          <cell r="G183">
            <v>0</v>
          </cell>
        </row>
        <row r="184">
          <cell r="B184" t="str">
            <v>35101</v>
          </cell>
          <cell r="C184">
            <v>2400</v>
          </cell>
          <cell r="D184">
            <v>2400</v>
          </cell>
          <cell r="G184">
            <v>0</v>
          </cell>
        </row>
        <row r="185">
          <cell r="B185" t="str">
            <v>35201</v>
          </cell>
          <cell r="C185">
            <v>250</v>
          </cell>
          <cell r="D185">
            <v>250</v>
          </cell>
          <cell r="G185">
            <v>0</v>
          </cell>
        </row>
        <row r="186">
          <cell r="B186" t="str">
            <v>35401</v>
          </cell>
          <cell r="C186">
            <v>2550</v>
          </cell>
          <cell r="D186">
            <v>2550</v>
          </cell>
          <cell r="G186">
            <v>0</v>
          </cell>
        </row>
        <row r="187">
          <cell r="B187" t="str">
            <v xml:space="preserve">3550 </v>
          </cell>
          <cell r="C187">
            <v>870</v>
          </cell>
          <cell r="D187">
            <v>870</v>
          </cell>
          <cell r="G187">
            <v>0</v>
          </cell>
        </row>
        <row r="188">
          <cell r="B188" t="str">
            <v>35601</v>
          </cell>
          <cell r="C188">
            <v>1000</v>
          </cell>
          <cell r="D188">
            <v>1000</v>
          </cell>
          <cell r="G188">
            <v>0</v>
          </cell>
        </row>
        <row r="189">
          <cell r="B189" t="str">
            <v xml:space="preserve">3561 </v>
          </cell>
          <cell r="C189">
            <v>870</v>
          </cell>
          <cell r="D189">
            <v>870</v>
          </cell>
          <cell r="G189">
            <v>0</v>
          </cell>
        </row>
        <row r="190">
          <cell r="B190" t="str">
            <v>35901</v>
          </cell>
          <cell r="C190">
            <v>1250</v>
          </cell>
          <cell r="D190">
            <v>1250</v>
          </cell>
          <cell r="G190">
            <v>0</v>
          </cell>
        </row>
        <row r="191">
          <cell r="B191" t="str">
            <v xml:space="preserve">3591 </v>
          </cell>
          <cell r="C191">
            <v>1020</v>
          </cell>
          <cell r="D191">
            <v>1020</v>
          </cell>
          <cell r="G191">
            <v>0</v>
          </cell>
        </row>
        <row r="192">
          <cell r="B192" t="str">
            <v>36001</v>
          </cell>
          <cell r="C192">
            <v>17129.239999999998</v>
          </cell>
          <cell r="D192">
            <v>17129.239999999998</v>
          </cell>
          <cell r="G192">
            <v>0</v>
          </cell>
        </row>
        <row r="193">
          <cell r="B193" t="str">
            <v>36002</v>
          </cell>
          <cell r="C193">
            <v>450</v>
          </cell>
          <cell r="D193">
            <v>450</v>
          </cell>
          <cell r="G193">
            <v>0</v>
          </cell>
        </row>
        <row r="194">
          <cell r="B194" t="str">
            <v>36201</v>
          </cell>
          <cell r="C194">
            <v>1000</v>
          </cell>
          <cell r="D194">
            <v>1000</v>
          </cell>
          <cell r="G194">
            <v>0</v>
          </cell>
        </row>
        <row r="195">
          <cell r="B195" t="str">
            <v>36301</v>
          </cell>
          <cell r="C195">
            <v>1010</v>
          </cell>
          <cell r="D195">
            <v>1010</v>
          </cell>
          <cell r="G195">
            <v>0</v>
          </cell>
        </row>
        <row r="196">
          <cell r="B196" t="str">
            <v>36401</v>
          </cell>
          <cell r="C196">
            <v>1250</v>
          </cell>
          <cell r="D196">
            <v>1250</v>
          </cell>
          <cell r="G196">
            <v>0</v>
          </cell>
        </row>
        <row r="197">
          <cell r="B197" t="str">
            <v xml:space="preserve">3650 </v>
          </cell>
          <cell r="C197">
            <v>870</v>
          </cell>
          <cell r="D197">
            <v>870</v>
          </cell>
          <cell r="G197">
            <v>0</v>
          </cell>
        </row>
        <row r="198">
          <cell r="B198" t="str">
            <v>36501</v>
          </cell>
          <cell r="C198">
            <v>5602</v>
          </cell>
          <cell r="D198">
            <v>5602</v>
          </cell>
          <cell r="G198">
            <v>0</v>
          </cell>
        </row>
        <row r="199">
          <cell r="B199" t="str">
            <v>36601</v>
          </cell>
          <cell r="C199">
            <v>1950</v>
          </cell>
          <cell r="D199">
            <v>1950</v>
          </cell>
          <cell r="G199">
            <v>0</v>
          </cell>
        </row>
        <row r="200">
          <cell r="B200" t="str">
            <v xml:space="preserve">3665 </v>
          </cell>
          <cell r="C200">
            <v>1448.5</v>
          </cell>
          <cell r="D200">
            <v>1448.5</v>
          </cell>
          <cell r="G200">
            <v>0</v>
          </cell>
        </row>
        <row r="201">
          <cell r="B201" t="str">
            <v xml:space="preserve">3682 </v>
          </cell>
          <cell r="C201">
            <v>870</v>
          </cell>
          <cell r="D201">
            <v>870</v>
          </cell>
          <cell r="G201">
            <v>0</v>
          </cell>
        </row>
        <row r="202">
          <cell r="B202" t="str">
            <v xml:space="preserve">3699 </v>
          </cell>
          <cell r="C202">
            <v>870</v>
          </cell>
          <cell r="D202">
            <v>870</v>
          </cell>
          <cell r="G202">
            <v>0</v>
          </cell>
        </row>
        <row r="203">
          <cell r="B203" t="str">
            <v>37001</v>
          </cell>
          <cell r="C203">
            <v>250</v>
          </cell>
          <cell r="D203">
            <v>250</v>
          </cell>
          <cell r="G203">
            <v>0</v>
          </cell>
        </row>
        <row r="204">
          <cell r="B204" t="str">
            <v xml:space="preserve">3725 </v>
          </cell>
          <cell r="C204">
            <v>1070</v>
          </cell>
          <cell r="D204">
            <v>1070</v>
          </cell>
          <cell r="G204">
            <v>0</v>
          </cell>
        </row>
        <row r="205">
          <cell r="B205" t="str">
            <v xml:space="preserve">3741 </v>
          </cell>
          <cell r="C205">
            <v>1795</v>
          </cell>
          <cell r="D205">
            <v>1795</v>
          </cell>
          <cell r="G205">
            <v>0</v>
          </cell>
        </row>
        <row r="206">
          <cell r="B206" t="str">
            <v>37501</v>
          </cell>
          <cell r="C206">
            <v>200</v>
          </cell>
          <cell r="D206">
            <v>200</v>
          </cell>
          <cell r="G206">
            <v>0</v>
          </cell>
        </row>
        <row r="207">
          <cell r="B207" t="str">
            <v>37601</v>
          </cell>
          <cell r="C207">
            <v>1905</v>
          </cell>
          <cell r="D207">
            <v>1905</v>
          </cell>
          <cell r="G207">
            <v>0</v>
          </cell>
        </row>
        <row r="208">
          <cell r="B208" t="str">
            <v xml:space="preserve">3778 </v>
          </cell>
          <cell r="C208">
            <v>870</v>
          </cell>
          <cell r="D208">
            <v>870</v>
          </cell>
          <cell r="G208">
            <v>0</v>
          </cell>
        </row>
        <row r="209">
          <cell r="B209" t="str">
            <v>37801</v>
          </cell>
          <cell r="C209">
            <v>1250</v>
          </cell>
          <cell r="D209">
            <v>1250</v>
          </cell>
          <cell r="G209">
            <v>0</v>
          </cell>
        </row>
        <row r="210">
          <cell r="B210" t="str">
            <v>38001</v>
          </cell>
          <cell r="C210">
            <v>4960</v>
          </cell>
          <cell r="D210">
            <v>4960</v>
          </cell>
          <cell r="G210">
            <v>0</v>
          </cell>
        </row>
        <row r="211">
          <cell r="B211" t="str">
            <v xml:space="preserve">3820 </v>
          </cell>
          <cell r="C211">
            <v>870</v>
          </cell>
          <cell r="D211">
            <v>870</v>
          </cell>
          <cell r="G211">
            <v>0</v>
          </cell>
        </row>
        <row r="212">
          <cell r="B212" t="str">
            <v>38201</v>
          </cell>
          <cell r="C212">
            <v>750</v>
          </cell>
          <cell r="D212">
            <v>750</v>
          </cell>
          <cell r="G212">
            <v>0</v>
          </cell>
        </row>
        <row r="213">
          <cell r="B213" t="str">
            <v>38301</v>
          </cell>
          <cell r="C213">
            <v>227</v>
          </cell>
          <cell r="D213">
            <v>227</v>
          </cell>
          <cell r="G213">
            <v>0</v>
          </cell>
        </row>
        <row r="214">
          <cell r="B214" t="str">
            <v>38501</v>
          </cell>
          <cell r="C214">
            <v>760</v>
          </cell>
          <cell r="D214">
            <v>760</v>
          </cell>
          <cell r="G214">
            <v>0</v>
          </cell>
        </row>
        <row r="215">
          <cell r="B215" t="str">
            <v xml:space="preserve">3853 </v>
          </cell>
          <cell r="C215">
            <v>4309.8999999999996</v>
          </cell>
          <cell r="D215">
            <v>4309.8999999999996</v>
          </cell>
          <cell r="G215">
            <v>0</v>
          </cell>
        </row>
        <row r="216">
          <cell r="B216" t="str">
            <v xml:space="preserve">3866 </v>
          </cell>
          <cell r="C216">
            <v>550</v>
          </cell>
          <cell r="D216">
            <v>550</v>
          </cell>
          <cell r="G216">
            <v>0</v>
          </cell>
        </row>
        <row r="217">
          <cell r="B217" t="str">
            <v xml:space="preserve">3876 </v>
          </cell>
          <cell r="C217">
            <v>781.5</v>
          </cell>
          <cell r="D217">
            <v>781.5</v>
          </cell>
          <cell r="G217">
            <v>0</v>
          </cell>
        </row>
        <row r="218">
          <cell r="B218" t="str">
            <v>38801</v>
          </cell>
          <cell r="C218">
            <v>1260</v>
          </cell>
          <cell r="D218">
            <v>1260</v>
          </cell>
          <cell r="G218">
            <v>0</v>
          </cell>
        </row>
        <row r="219">
          <cell r="B219" t="str">
            <v>38901</v>
          </cell>
          <cell r="C219">
            <v>750</v>
          </cell>
          <cell r="D219">
            <v>750</v>
          </cell>
          <cell r="G219">
            <v>0</v>
          </cell>
        </row>
        <row r="220">
          <cell r="B220" t="str">
            <v>39201</v>
          </cell>
          <cell r="C220">
            <v>750</v>
          </cell>
          <cell r="D220">
            <v>750</v>
          </cell>
          <cell r="G220">
            <v>0</v>
          </cell>
        </row>
        <row r="221">
          <cell r="B221" t="str">
            <v>39301</v>
          </cell>
          <cell r="C221">
            <v>250</v>
          </cell>
          <cell r="D221">
            <v>250</v>
          </cell>
          <cell r="G221">
            <v>0</v>
          </cell>
        </row>
        <row r="222">
          <cell r="B222" t="str">
            <v>39501</v>
          </cell>
          <cell r="C222">
            <v>1875</v>
          </cell>
          <cell r="D222">
            <v>1875</v>
          </cell>
          <cell r="G222">
            <v>0</v>
          </cell>
        </row>
        <row r="223">
          <cell r="B223" t="str">
            <v>39701</v>
          </cell>
          <cell r="C223">
            <v>200</v>
          </cell>
          <cell r="D223">
            <v>200</v>
          </cell>
          <cell r="G223">
            <v>0</v>
          </cell>
        </row>
        <row r="224">
          <cell r="B224" t="str">
            <v>39801</v>
          </cell>
          <cell r="C224">
            <v>4634</v>
          </cell>
          <cell r="D224">
            <v>4634</v>
          </cell>
          <cell r="G224">
            <v>0</v>
          </cell>
        </row>
        <row r="225">
          <cell r="B225" t="str">
            <v xml:space="preserve">3988 </v>
          </cell>
          <cell r="C225">
            <v>550</v>
          </cell>
          <cell r="D225">
            <v>550</v>
          </cell>
          <cell r="G225">
            <v>0</v>
          </cell>
        </row>
        <row r="226">
          <cell r="B226" t="str">
            <v>39901</v>
          </cell>
          <cell r="C226">
            <v>750</v>
          </cell>
          <cell r="D226">
            <v>750</v>
          </cell>
          <cell r="G226">
            <v>0</v>
          </cell>
        </row>
        <row r="227">
          <cell r="B227" t="str">
            <v>40001</v>
          </cell>
          <cell r="C227">
            <v>1660</v>
          </cell>
          <cell r="D227">
            <v>1660</v>
          </cell>
          <cell r="G227">
            <v>0</v>
          </cell>
        </row>
        <row r="228">
          <cell r="B228" t="str">
            <v>40101</v>
          </cell>
          <cell r="C228">
            <v>1250</v>
          </cell>
          <cell r="D228">
            <v>1250</v>
          </cell>
          <cell r="G228">
            <v>0</v>
          </cell>
        </row>
        <row r="229">
          <cell r="B229" t="str">
            <v>40201</v>
          </cell>
          <cell r="C229">
            <v>1000</v>
          </cell>
          <cell r="D229">
            <v>1000</v>
          </cell>
          <cell r="G229">
            <v>0</v>
          </cell>
        </row>
        <row r="230">
          <cell r="B230" t="str">
            <v>40301</v>
          </cell>
          <cell r="C230">
            <v>1900</v>
          </cell>
          <cell r="D230">
            <v>1900</v>
          </cell>
          <cell r="G230">
            <v>0</v>
          </cell>
        </row>
        <row r="231">
          <cell r="B231" t="str">
            <v>40401</v>
          </cell>
          <cell r="C231">
            <v>3300</v>
          </cell>
          <cell r="D231">
            <v>3300</v>
          </cell>
          <cell r="G231">
            <v>0</v>
          </cell>
        </row>
        <row r="232">
          <cell r="B232" t="str">
            <v>40501</v>
          </cell>
          <cell r="C232">
            <v>1470</v>
          </cell>
          <cell r="D232">
            <v>1470</v>
          </cell>
          <cell r="G232">
            <v>0</v>
          </cell>
        </row>
        <row r="233">
          <cell r="B233" t="str">
            <v xml:space="preserve">4058 </v>
          </cell>
          <cell r="C233">
            <v>1174.5</v>
          </cell>
          <cell r="D233">
            <v>1174.5</v>
          </cell>
          <cell r="G233">
            <v>0</v>
          </cell>
        </row>
        <row r="234">
          <cell r="B234" t="str">
            <v xml:space="preserve">4060 </v>
          </cell>
          <cell r="C234">
            <v>1143</v>
          </cell>
          <cell r="D234">
            <v>1143</v>
          </cell>
          <cell r="G234">
            <v>0</v>
          </cell>
        </row>
        <row r="235">
          <cell r="B235" t="str">
            <v>40601</v>
          </cell>
          <cell r="C235">
            <v>2500</v>
          </cell>
          <cell r="D235">
            <v>2500</v>
          </cell>
          <cell r="G235">
            <v>0</v>
          </cell>
        </row>
        <row r="236">
          <cell r="B236" t="str">
            <v xml:space="preserve">4062 </v>
          </cell>
          <cell r="C236">
            <v>290.07</v>
          </cell>
          <cell r="D236">
            <v>290.07</v>
          </cell>
          <cell r="G236">
            <v>0</v>
          </cell>
        </row>
        <row r="237">
          <cell r="B237" t="str">
            <v xml:space="preserve">4066 </v>
          </cell>
          <cell r="C237">
            <v>870</v>
          </cell>
          <cell r="D237">
            <v>870</v>
          </cell>
          <cell r="G237">
            <v>0</v>
          </cell>
        </row>
        <row r="238">
          <cell r="B238" t="str">
            <v>40801</v>
          </cell>
          <cell r="C238">
            <v>1260</v>
          </cell>
          <cell r="D238">
            <v>1260</v>
          </cell>
          <cell r="G238">
            <v>0</v>
          </cell>
        </row>
        <row r="239">
          <cell r="B239" t="str">
            <v xml:space="preserve">4094 </v>
          </cell>
          <cell r="C239">
            <v>870</v>
          </cell>
          <cell r="D239">
            <v>870</v>
          </cell>
          <cell r="G239">
            <v>0</v>
          </cell>
        </row>
        <row r="240">
          <cell r="B240" t="str">
            <v xml:space="preserve">4108 </v>
          </cell>
          <cell r="C240">
            <v>870</v>
          </cell>
          <cell r="D240">
            <v>870</v>
          </cell>
          <cell r="G240">
            <v>0</v>
          </cell>
        </row>
        <row r="241">
          <cell r="B241" t="str">
            <v>41301</v>
          </cell>
          <cell r="C241">
            <v>750</v>
          </cell>
          <cell r="D241">
            <v>750</v>
          </cell>
          <cell r="G241">
            <v>0</v>
          </cell>
        </row>
        <row r="242">
          <cell r="B242" t="str">
            <v xml:space="preserve">4131 </v>
          </cell>
          <cell r="C242">
            <v>1947</v>
          </cell>
          <cell r="D242">
            <v>1947</v>
          </cell>
          <cell r="G242">
            <v>0</v>
          </cell>
        </row>
        <row r="243">
          <cell r="B243" t="str">
            <v xml:space="preserve">4140 </v>
          </cell>
          <cell r="C243">
            <v>870</v>
          </cell>
          <cell r="D243">
            <v>870</v>
          </cell>
          <cell r="G243">
            <v>0</v>
          </cell>
        </row>
        <row r="244">
          <cell r="B244" t="str">
            <v>41401</v>
          </cell>
          <cell r="C244">
            <v>3170.34</v>
          </cell>
          <cell r="D244">
            <v>3170.34</v>
          </cell>
          <cell r="G244">
            <v>0</v>
          </cell>
        </row>
        <row r="245">
          <cell r="B245" t="str">
            <v xml:space="preserve">4148 </v>
          </cell>
          <cell r="C245">
            <v>870</v>
          </cell>
          <cell r="D245">
            <v>870</v>
          </cell>
          <cell r="G245">
            <v>0</v>
          </cell>
        </row>
        <row r="246">
          <cell r="B246" t="str">
            <v>41601</v>
          </cell>
          <cell r="C246">
            <v>1140</v>
          </cell>
          <cell r="D246">
            <v>1140</v>
          </cell>
          <cell r="G246">
            <v>0</v>
          </cell>
        </row>
        <row r="247">
          <cell r="B247" t="str">
            <v>41701</v>
          </cell>
          <cell r="C247">
            <v>1291.6500000000001</v>
          </cell>
          <cell r="D247">
            <v>1291.6500000000001</v>
          </cell>
          <cell r="G247">
            <v>0</v>
          </cell>
        </row>
        <row r="248">
          <cell r="B248" t="str">
            <v>41901</v>
          </cell>
          <cell r="C248">
            <v>750</v>
          </cell>
          <cell r="D248">
            <v>750</v>
          </cell>
          <cell r="G248">
            <v>0</v>
          </cell>
        </row>
        <row r="249">
          <cell r="B249" t="str">
            <v xml:space="preserve">4194 </v>
          </cell>
          <cell r="C249">
            <v>870</v>
          </cell>
          <cell r="D249">
            <v>870</v>
          </cell>
          <cell r="G249">
            <v>0</v>
          </cell>
        </row>
        <row r="250">
          <cell r="B250" t="str">
            <v>42001</v>
          </cell>
          <cell r="C250">
            <v>1250</v>
          </cell>
          <cell r="D250">
            <v>1250</v>
          </cell>
          <cell r="G250">
            <v>0</v>
          </cell>
        </row>
        <row r="251">
          <cell r="B251" t="str">
            <v xml:space="preserve">4207 </v>
          </cell>
          <cell r="C251">
            <v>2388.5</v>
          </cell>
          <cell r="D251">
            <v>2388.5</v>
          </cell>
          <cell r="G251">
            <v>0</v>
          </cell>
        </row>
        <row r="252">
          <cell r="B252" t="str">
            <v>42101</v>
          </cell>
          <cell r="C252">
            <v>2181</v>
          </cell>
          <cell r="D252">
            <v>2181</v>
          </cell>
          <cell r="G252">
            <v>0</v>
          </cell>
        </row>
        <row r="253">
          <cell r="B253" t="str">
            <v xml:space="preserve">4217 </v>
          </cell>
          <cell r="C253">
            <v>870</v>
          </cell>
          <cell r="D253">
            <v>870</v>
          </cell>
          <cell r="G253">
            <v>0</v>
          </cell>
        </row>
        <row r="254">
          <cell r="B254" t="str">
            <v xml:space="preserve">4228 </v>
          </cell>
          <cell r="C254">
            <v>400</v>
          </cell>
          <cell r="D254">
            <v>400</v>
          </cell>
          <cell r="G254">
            <v>0</v>
          </cell>
        </row>
        <row r="255">
          <cell r="B255" t="str">
            <v>42301</v>
          </cell>
          <cell r="C255">
            <v>2510</v>
          </cell>
          <cell r="D255">
            <v>2510</v>
          </cell>
          <cell r="G255">
            <v>0</v>
          </cell>
        </row>
        <row r="256">
          <cell r="B256" t="str">
            <v xml:space="preserve">4240 </v>
          </cell>
          <cell r="C256">
            <v>320</v>
          </cell>
          <cell r="D256">
            <v>320</v>
          </cell>
          <cell r="G256">
            <v>0</v>
          </cell>
        </row>
        <row r="257">
          <cell r="B257" t="str">
            <v>42401</v>
          </cell>
          <cell r="C257">
            <v>3797.5</v>
          </cell>
          <cell r="D257">
            <v>3797.5</v>
          </cell>
          <cell r="G257">
            <v>0</v>
          </cell>
        </row>
        <row r="258">
          <cell r="B258" t="str">
            <v>42501</v>
          </cell>
          <cell r="C258">
            <v>750</v>
          </cell>
          <cell r="D258">
            <v>750</v>
          </cell>
          <cell r="G258">
            <v>0</v>
          </cell>
        </row>
        <row r="259">
          <cell r="B259" t="str">
            <v>42701</v>
          </cell>
          <cell r="C259">
            <v>1710</v>
          </cell>
          <cell r="D259">
            <v>1710</v>
          </cell>
          <cell r="G259">
            <v>0</v>
          </cell>
        </row>
        <row r="260">
          <cell r="B260" t="str">
            <v>42801</v>
          </cell>
          <cell r="C260">
            <v>950</v>
          </cell>
          <cell r="D260">
            <v>950</v>
          </cell>
          <cell r="G260">
            <v>0</v>
          </cell>
        </row>
        <row r="261">
          <cell r="B261" t="str">
            <v>42901</v>
          </cell>
          <cell r="C261">
            <v>3443</v>
          </cell>
          <cell r="D261">
            <v>3443</v>
          </cell>
          <cell r="G261">
            <v>0</v>
          </cell>
        </row>
        <row r="262">
          <cell r="B262" t="str">
            <v>43101</v>
          </cell>
          <cell r="C262">
            <v>500</v>
          </cell>
          <cell r="D262">
            <v>500</v>
          </cell>
          <cell r="G262">
            <v>0</v>
          </cell>
        </row>
        <row r="263">
          <cell r="B263" t="str">
            <v>43201</v>
          </cell>
          <cell r="C263">
            <v>550</v>
          </cell>
          <cell r="D263">
            <v>550</v>
          </cell>
          <cell r="G263">
            <v>0</v>
          </cell>
        </row>
        <row r="264">
          <cell r="B264" t="str">
            <v xml:space="preserve">4324 </v>
          </cell>
          <cell r="C264">
            <v>1988</v>
          </cell>
          <cell r="D264">
            <v>1988</v>
          </cell>
          <cell r="G264">
            <v>0</v>
          </cell>
        </row>
        <row r="265">
          <cell r="B265" t="str">
            <v>43501</v>
          </cell>
          <cell r="C265">
            <v>1745</v>
          </cell>
          <cell r="D265">
            <v>1745</v>
          </cell>
          <cell r="G265">
            <v>0</v>
          </cell>
        </row>
        <row r="266">
          <cell r="B266" t="str">
            <v>43601</v>
          </cell>
          <cell r="C266">
            <v>500</v>
          </cell>
          <cell r="D266">
            <v>500</v>
          </cell>
          <cell r="G266">
            <v>0</v>
          </cell>
        </row>
        <row r="267">
          <cell r="B267" t="str">
            <v xml:space="preserve">4367 </v>
          </cell>
          <cell r="C267">
            <v>870</v>
          </cell>
          <cell r="D267">
            <v>870</v>
          </cell>
          <cell r="G267">
            <v>0</v>
          </cell>
        </row>
        <row r="268">
          <cell r="B268" t="str">
            <v>43701</v>
          </cell>
          <cell r="C268">
            <v>1000</v>
          </cell>
          <cell r="D268">
            <v>1000</v>
          </cell>
          <cell r="G268">
            <v>0</v>
          </cell>
        </row>
        <row r="269">
          <cell r="B269" t="str">
            <v xml:space="preserve">4375 </v>
          </cell>
          <cell r="C269">
            <v>870</v>
          </cell>
          <cell r="D269">
            <v>870</v>
          </cell>
          <cell r="G269">
            <v>0</v>
          </cell>
        </row>
        <row r="270">
          <cell r="B270" t="str">
            <v>43901</v>
          </cell>
          <cell r="C270">
            <v>1550</v>
          </cell>
          <cell r="D270">
            <v>1550</v>
          </cell>
          <cell r="G270">
            <v>0</v>
          </cell>
        </row>
        <row r="271">
          <cell r="B271" t="str">
            <v>44001</v>
          </cell>
          <cell r="C271">
            <v>2015</v>
          </cell>
          <cell r="D271">
            <v>2015</v>
          </cell>
          <cell r="G271">
            <v>0</v>
          </cell>
        </row>
        <row r="272">
          <cell r="B272" t="str">
            <v>44101</v>
          </cell>
          <cell r="C272">
            <v>2050</v>
          </cell>
          <cell r="D272">
            <v>2050</v>
          </cell>
          <cell r="G272">
            <v>0</v>
          </cell>
        </row>
        <row r="273">
          <cell r="B273" t="str">
            <v>44201</v>
          </cell>
          <cell r="C273">
            <v>450</v>
          </cell>
          <cell r="D273">
            <v>450</v>
          </cell>
          <cell r="G273">
            <v>0</v>
          </cell>
        </row>
        <row r="274">
          <cell r="B274" t="str">
            <v>44401</v>
          </cell>
          <cell r="C274">
            <v>1000</v>
          </cell>
          <cell r="D274">
            <v>1000</v>
          </cell>
          <cell r="G274">
            <v>0</v>
          </cell>
        </row>
        <row r="275">
          <cell r="B275" t="str">
            <v>44501</v>
          </cell>
          <cell r="C275">
            <v>450</v>
          </cell>
          <cell r="D275">
            <v>450</v>
          </cell>
          <cell r="G275">
            <v>0</v>
          </cell>
        </row>
        <row r="276">
          <cell r="B276" t="str">
            <v>44701</v>
          </cell>
          <cell r="C276">
            <v>700</v>
          </cell>
          <cell r="D276">
            <v>700</v>
          </cell>
          <cell r="G276">
            <v>0</v>
          </cell>
        </row>
        <row r="277">
          <cell r="B277" t="str">
            <v>44801</v>
          </cell>
          <cell r="C277">
            <v>450</v>
          </cell>
          <cell r="D277">
            <v>450</v>
          </cell>
          <cell r="G277">
            <v>0</v>
          </cell>
        </row>
        <row r="278">
          <cell r="B278" t="str">
            <v>44901</v>
          </cell>
          <cell r="C278">
            <v>1000</v>
          </cell>
          <cell r="D278">
            <v>1000</v>
          </cell>
          <cell r="G278">
            <v>0</v>
          </cell>
        </row>
        <row r="279">
          <cell r="B279" t="str">
            <v>45101</v>
          </cell>
          <cell r="C279">
            <v>2100</v>
          </cell>
          <cell r="D279">
            <v>2100</v>
          </cell>
          <cell r="G279">
            <v>0</v>
          </cell>
        </row>
        <row r="280">
          <cell r="B280" t="str">
            <v>45201</v>
          </cell>
          <cell r="C280">
            <v>250</v>
          </cell>
          <cell r="D280">
            <v>250</v>
          </cell>
          <cell r="G280">
            <v>0</v>
          </cell>
        </row>
        <row r="281">
          <cell r="B281" t="str">
            <v>45301</v>
          </cell>
          <cell r="C281">
            <v>1900</v>
          </cell>
          <cell r="D281">
            <v>1900</v>
          </cell>
          <cell r="G281">
            <v>0</v>
          </cell>
        </row>
        <row r="282">
          <cell r="B282" t="str">
            <v>45401</v>
          </cell>
          <cell r="C282">
            <v>1500</v>
          </cell>
          <cell r="D282">
            <v>1500</v>
          </cell>
          <cell r="G282">
            <v>0</v>
          </cell>
        </row>
        <row r="283">
          <cell r="B283" t="str">
            <v>45501</v>
          </cell>
          <cell r="C283">
            <v>2375</v>
          </cell>
          <cell r="D283">
            <v>2375</v>
          </cell>
          <cell r="G283">
            <v>0</v>
          </cell>
        </row>
        <row r="284">
          <cell r="B284" t="str">
            <v>45601</v>
          </cell>
          <cell r="C284">
            <v>684</v>
          </cell>
          <cell r="D284">
            <v>684</v>
          </cell>
          <cell r="G284">
            <v>0</v>
          </cell>
        </row>
        <row r="285">
          <cell r="B285" t="str">
            <v>45701</v>
          </cell>
          <cell r="C285">
            <v>450</v>
          </cell>
          <cell r="D285">
            <v>450</v>
          </cell>
          <cell r="G285">
            <v>0</v>
          </cell>
        </row>
        <row r="286">
          <cell r="B286" t="str">
            <v>45801</v>
          </cell>
          <cell r="C286">
            <v>3320</v>
          </cell>
          <cell r="D286">
            <v>3320</v>
          </cell>
          <cell r="G286">
            <v>0</v>
          </cell>
        </row>
        <row r="287">
          <cell r="B287" t="str">
            <v>45901</v>
          </cell>
          <cell r="C287">
            <v>934.99</v>
          </cell>
          <cell r="D287">
            <v>934.99</v>
          </cell>
          <cell r="G287">
            <v>0</v>
          </cell>
        </row>
        <row r="288">
          <cell r="B288" t="str">
            <v>46001</v>
          </cell>
          <cell r="C288">
            <v>450</v>
          </cell>
          <cell r="D288">
            <v>450</v>
          </cell>
          <cell r="G288">
            <v>0</v>
          </cell>
        </row>
        <row r="289">
          <cell r="B289" t="str">
            <v>46101</v>
          </cell>
          <cell r="C289">
            <v>250</v>
          </cell>
          <cell r="D289">
            <v>250</v>
          </cell>
          <cell r="G289">
            <v>0</v>
          </cell>
        </row>
        <row r="290">
          <cell r="B290" t="str">
            <v>46201</v>
          </cell>
          <cell r="C290">
            <v>750</v>
          </cell>
          <cell r="D290">
            <v>750</v>
          </cell>
          <cell r="G290">
            <v>0</v>
          </cell>
        </row>
        <row r="291">
          <cell r="B291" t="str">
            <v>46301</v>
          </cell>
          <cell r="C291">
            <v>450</v>
          </cell>
          <cell r="D291">
            <v>450</v>
          </cell>
          <cell r="G291">
            <v>0</v>
          </cell>
        </row>
        <row r="292">
          <cell r="B292" t="str">
            <v>46401</v>
          </cell>
          <cell r="C292">
            <v>3225</v>
          </cell>
          <cell r="D292">
            <v>3225</v>
          </cell>
          <cell r="G292">
            <v>0</v>
          </cell>
        </row>
        <row r="293">
          <cell r="B293" t="str">
            <v>46601</v>
          </cell>
          <cell r="C293">
            <v>3209</v>
          </cell>
          <cell r="D293">
            <v>3209</v>
          </cell>
          <cell r="G293">
            <v>0</v>
          </cell>
        </row>
        <row r="294">
          <cell r="B294" t="str">
            <v>46801</v>
          </cell>
          <cell r="C294">
            <v>2150</v>
          </cell>
          <cell r="D294">
            <v>2150</v>
          </cell>
          <cell r="G294">
            <v>0</v>
          </cell>
        </row>
        <row r="295">
          <cell r="B295" t="str">
            <v>46901</v>
          </cell>
          <cell r="C295">
            <v>2000</v>
          </cell>
          <cell r="D295">
            <v>2000</v>
          </cell>
          <cell r="G295">
            <v>0</v>
          </cell>
        </row>
        <row r="296">
          <cell r="B296" t="str">
            <v xml:space="preserve">4701 </v>
          </cell>
          <cell r="C296">
            <v>870</v>
          </cell>
          <cell r="D296">
            <v>870</v>
          </cell>
          <cell r="G296">
            <v>0</v>
          </cell>
        </row>
        <row r="297">
          <cell r="B297" t="str">
            <v>47101</v>
          </cell>
          <cell r="C297">
            <v>450</v>
          </cell>
          <cell r="D297">
            <v>450</v>
          </cell>
          <cell r="G297">
            <v>0</v>
          </cell>
        </row>
        <row r="298">
          <cell r="B298" t="str">
            <v xml:space="preserve">4712 </v>
          </cell>
          <cell r="C298">
            <v>870</v>
          </cell>
          <cell r="D298">
            <v>870</v>
          </cell>
          <cell r="G298">
            <v>0</v>
          </cell>
        </row>
        <row r="299">
          <cell r="B299" t="str">
            <v xml:space="preserve">4713 </v>
          </cell>
          <cell r="C299">
            <v>870</v>
          </cell>
          <cell r="D299">
            <v>870</v>
          </cell>
          <cell r="G299">
            <v>0</v>
          </cell>
        </row>
        <row r="300">
          <cell r="B300" t="str">
            <v>47201</v>
          </cell>
          <cell r="C300">
            <v>450</v>
          </cell>
          <cell r="D300">
            <v>450</v>
          </cell>
          <cell r="G300">
            <v>0</v>
          </cell>
        </row>
        <row r="301">
          <cell r="B301" t="str">
            <v>47301</v>
          </cell>
          <cell r="C301">
            <v>450</v>
          </cell>
          <cell r="D301">
            <v>450</v>
          </cell>
          <cell r="G301">
            <v>0</v>
          </cell>
        </row>
        <row r="302">
          <cell r="B302" t="str">
            <v xml:space="preserve">4734 </v>
          </cell>
          <cell r="C302">
            <v>870</v>
          </cell>
          <cell r="D302">
            <v>870</v>
          </cell>
          <cell r="G302">
            <v>0</v>
          </cell>
        </row>
        <row r="303">
          <cell r="B303" t="str">
            <v>47401</v>
          </cell>
          <cell r="C303">
            <v>1000</v>
          </cell>
          <cell r="D303">
            <v>1000</v>
          </cell>
          <cell r="G303">
            <v>0</v>
          </cell>
        </row>
        <row r="304">
          <cell r="B304" t="str">
            <v>47601</v>
          </cell>
          <cell r="C304">
            <v>2550</v>
          </cell>
          <cell r="D304">
            <v>2550</v>
          </cell>
          <cell r="G304">
            <v>0</v>
          </cell>
        </row>
        <row r="305">
          <cell r="B305" t="str">
            <v>47701</v>
          </cell>
          <cell r="C305">
            <v>3136</v>
          </cell>
          <cell r="D305">
            <v>3136</v>
          </cell>
          <cell r="G305">
            <v>0</v>
          </cell>
        </row>
        <row r="306">
          <cell r="B306" t="str">
            <v>47801</v>
          </cell>
          <cell r="C306">
            <v>3100</v>
          </cell>
          <cell r="D306">
            <v>3100</v>
          </cell>
          <cell r="G306">
            <v>0</v>
          </cell>
        </row>
        <row r="307">
          <cell r="B307" t="str">
            <v xml:space="preserve">4788 </v>
          </cell>
          <cell r="C307">
            <v>870</v>
          </cell>
          <cell r="D307">
            <v>870</v>
          </cell>
          <cell r="G307">
            <v>0</v>
          </cell>
        </row>
        <row r="308">
          <cell r="B308" t="str">
            <v>47901</v>
          </cell>
          <cell r="C308">
            <v>1500</v>
          </cell>
          <cell r="D308">
            <v>1500</v>
          </cell>
          <cell r="G308">
            <v>0</v>
          </cell>
        </row>
        <row r="309">
          <cell r="B309" t="str">
            <v>48001</v>
          </cell>
          <cell r="C309">
            <v>875</v>
          </cell>
          <cell r="D309">
            <v>875</v>
          </cell>
          <cell r="G309">
            <v>0</v>
          </cell>
        </row>
        <row r="310">
          <cell r="B310" t="str">
            <v xml:space="preserve">4808 </v>
          </cell>
          <cell r="C310">
            <v>870</v>
          </cell>
          <cell r="D310">
            <v>870</v>
          </cell>
          <cell r="G310">
            <v>0</v>
          </cell>
        </row>
        <row r="311">
          <cell r="B311" t="str">
            <v xml:space="preserve">4845 </v>
          </cell>
          <cell r="C311">
            <v>1455</v>
          </cell>
          <cell r="D311">
            <v>1455</v>
          </cell>
          <cell r="G311">
            <v>0</v>
          </cell>
        </row>
        <row r="312">
          <cell r="B312" t="str">
            <v xml:space="preserve">4919 </v>
          </cell>
          <cell r="C312">
            <v>870</v>
          </cell>
          <cell r="D312">
            <v>870</v>
          </cell>
          <cell r="G312">
            <v>0</v>
          </cell>
        </row>
        <row r="313">
          <cell r="B313" t="str">
            <v xml:space="preserve">4992 </v>
          </cell>
          <cell r="C313">
            <v>1345</v>
          </cell>
          <cell r="D313">
            <v>1345</v>
          </cell>
          <cell r="G313">
            <v>0</v>
          </cell>
        </row>
        <row r="314">
          <cell r="B314" t="str">
            <v xml:space="preserve">5024 </v>
          </cell>
          <cell r="C314">
            <v>870</v>
          </cell>
          <cell r="D314">
            <v>870</v>
          </cell>
          <cell r="G314">
            <v>0</v>
          </cell>
        </row>
        <row r="315">
          <cell r="B315" t="str">
            <v xml:space="preserve">5055 </v>
          </cell>
          <cell r="C315">
            <v>870</v>
          </cell>
          <cell r="D315">
            <v>870</v>
          </cell>
          <cell r="G315">
            <v>0</v>
          </cell>
        </row>
        <row r="316">
          <cell r="B316" t="str">
            <v xml:space="preserve">5076 </v>
          </cell>
          <cell r="C316">
            <v>870</v>
          </cell>
          <cell r="D316">
            <v>870</v>
          </cell>
          <cell r="G316">
            <v>0</v>
          </cell>
        </row>
        <row r="317">
          <cell r="B317" t="str">
            <v xml:space="preserve">5093 </v>
          </cell>
          <cell r="C317">
            <v>870</v>
          </cell>
          <cell r="D317">
            <v>870</v>
          </cell>
          <cell r="G317">
            <v>0</v>
          </cell>
        </row>
        <row r="318">
          <cell r="B318" t="str">
            <v xml:space="preserve">5144 </v>
          </cell>
          <cell r="C318">
            <v>1740</v>
          </cell>
          <cell r="D318">
            <v>1740</v>
          </cell>
          <cell r="G318">
            <v>0</v>
          </cell>
        </row>
        <row r="319">
          <cell r="B319" t="str">
            <v xml:space="preserve">5145 </v>
          </cell>
          <cell r="C319">
            <v>2338.5</v>
          </cell>
          <cell r="D319">
            <v>2338.5</v>
          </cell>
          <cell r="G319">
            <v>0</v>
          </cell>
        </row>
        <row r="320">
          <cell r="B320" t="str">
            <v xml:space="preserve">5151 </v>
          </cell>
          <cell r="C320">
            <v>870</v>
          </cell>
          <cell r="D320">
            <v>870</v>
          </cell>
          <cell r="G320">
            <v>0</v>
          </cell>
        </row>
        <row r="321">
          <cell r="B321" t="str">
            <v xml:space="preserve">5155 </v>
          </cell>
          <cell r="C321">
            <v>870</v>
          </cell>
          <cell r="D321">
            <v>870</v>
          </cell>
          <cell r="G321">
            <v>0</v>
          </cell>
        </row>
        <row r="322">
          <cell r="B322" t="str">
            <v xml:space="preserve">5161 </v>
          </cell>
          <cell r="C322">
            <v>870</v>
          </cell>
          <cell r="D322">
            <v>870</v>
          </cell>
          <cell r="G322">
            <v>0</v>
          </cell>
        </row>
        <row r="323">
          <cell r="B323" t="str">
            <v xml:space="preserve">5258 </v>
          </cell>
          <cell r="C323">
            <v>870</v>
          </cell>
          <cell r="D323">
            <v>870</v>
          </cell>
          <cell r="G323">
            <v>0</v>
          </cell>
        </row>
        <row r="324">
          <cell r="B324" t="str">
            <v xml:space="preserve">5272 </v>
          </cell>
          <cell r="C324">
            <v>1273</v>
          </cell>
          <cell r="D324">
            <v>1273</v>
          </cell>
          <cell r="G324">
            <v>0</v>
          </cell>
        </row>
        <row r="325">
          <cell r="B325" t="str">
            <v xml:space="preserve">5275 </v>
          </cell>
          <cell r="C325">
            <v>870</v>
          </cell>
          <cell r="D325">
            <v>870</v>
          </cell>
          <cell r="G325">
            <v>0</v>
          </cell>
        </row>
        <row r="326">
          <cell r="B326" t="str">
            <v xml:space="preserve">5283 </v>
          </cell>
          <cell r="C326">
            <v>1130</v>
          </cell>
          <cell r="D326">
            <v>1130</v>
          </cell>
          <cell r="G326">
            <v>0</v>
          </cell>
        </row>
        <row r="327">
          <cell r="B327" t="str">
            <v xml:space="preserve">5285 </v>
          </cell>
          <cell r="C327">
            <v>870</v>
          </cell>
          <cell r="D327">
            <v>870</v>
          </cell>
          <cell r="G327">
            <v>0</v>
          </cell>
        </row>
        <row r="328">
          <cell r="B328" t="str">
            <v xml:space="preserve">5292 </v>
          </cell>
          <cell r="C328">
            <v>870</v>
          </cell>
          <cell r="D328">
            <v>870</v>
          </cell>
          <cell r="G328">
            <v>0</v>
          </cell>
        </row>
        <row r="329">
          <cell r="B329" t="str">
            <v xml:space="preserve">5295 </v>
          </cell>
          <cell r="C329">
            <v>1944</v>
          </cell>
          <cell r="D329">
            <v>1944</v>
          </cell>
          <cell r="G329">
            <v>0</v>
          </cell>
        </row>
        <row r="330">
          <cell r="B330" t="str">
            <v xml:space="preserve">5306 </v>
          </cell>
          <cell r="C330">
            <v>1377</v>
          </cell>
          <cell r="D330">
            <v>1377</v>
          </cell>
          <cell r="G330">
            <v>0</v>
          </cell>
        </row>
        <row r="331">
          <cell r="B331" t="str">
            <v xml:space="preserve">5307 </v>
          </cell>
          <cell r="C331">
            <v>870</v>
          </cell>
          <cell r="D331">
            <v>870</v>
          </cell>
          <cell r="G331">
            <v>0</v>
          </cell>
        </row>
        <row r="332">
          <cell r="B332" t="str">
            <v xml:space="preserve">5316 </v>
          </cell>
          <cell r="C332">
            <v>1270</v>
          </cell>
          <cell r="D332">
            <v>1270</v>
          </cell>
          <cell r="G332">
            <v>0</v>
          </cell>
        </row>
        <row r="333">
          <cell r="B333" t="str">
            <v xml:space="preserve">5320 </v>
          </cell>
          <cell r="C333">
            <v>870</v>
          </cell>
          <cell r="D333">
            <v>870</v>
          </cell>
          <cell r="G333">
            <v>0</v>
          </cell>
        </row>
        <row r="334">
          <cell r="B334" t="str">
            <v xml:space="preserve">5336 </v>
          </cell>
          <cell r="C334">
            <v>870</v>
          </cell>
          <cell r="D334">
            <v>870</v>
          </cell>
          <cell r="G334">
            <v>0</v>
          </cell>
        </row>
        <row r="335">
          <cell r="B335" t="str">
            <v xml:space="preserve">5343 </v>
          </cell>
          <cell r="C335">
            <v>1130</v>
          </cell>
          <cell r="D335">
            <v>1130</v>
          </cell>
          <cell r="G335">
            <v>0</v>
          </cell>
        </row>
        <row r="336">
          <cell r="B336" t="str">
            <v xml:space="preserve">5352 </v>
          </cell>
          <cell r="C336">
            <v>870</v>
          </cell>
          <cell r="D336">
            <v>870</v>
          </cell>
          <cell r="G336">
            <v>0</v>
          </cell>
        </row>
        <row r="337">
          <cell r="B337" t="str">
            <v xml:space="preserve">5353 </v>
          </cell>
          <cell r="C337">
            <v>870</v>
          </cell>
          <cell r="D337">
            <v>870</v>
          </cell>
          <cell r="G337">
            <v>0</v>
          </cell>
        </row>
        <row r="338">
          <cell r="B338" t="str">
            <v xml:space="preserve">5355 </v>
          </cell>
          <cell r="C338">
            <v>870</v>
          </cell>
          <cell r="D338">
            <v>870</v>
          </cell>
          <cell r="G338">
            <v>0</v>
          </cell>
        </row>
        <row r="339">
          <cell r="B339" t="str">
            <v xml:space="preserve">5362 </v>
          </cell>
          <cell r="C339">
            <v>870</v>
          </cell>
          <cell r="D339">
            <v>870</v>
          </cell>
          <cell r="G339">
            <v>0</v>
          </cell>
        </row>
        <row r="340">
          <cell r="B340" t="str">
            <v xml:space="preserve">5374 </v>
          </cell>
          <cell r="C340">
            <v>1130</v>
          </cell>
          <cell r="D340">
            <v>1130</v>
          </cell>
          <cell r="G340">
            <v>0</v>
          </cell>
        </row>
        <row r="341">
          <cell r="B341" t="str">
            <v xml:space="preserve">5376 </v>
          </cell>
          <cell r="C341">
            <v>1481</v>
          </cell>
          <cell r="D341">
            <v>1481</v>
          </cell>
          <cell r="G341">
            <v>0</v>
          </cell>
        </row>
        <row r="342">
          <cell r="B342" t="str">
            <v xml:space="preserve">5392 </v>
          </cell>
          <cell r="C342">
            <v>870</v>
          </cell>
          <cell r="D342">
            <v>870</v>
          </cell>
          <cell r="G342">
            <v>0</v>
          </cell>
        </row>
        <row r="343">
          <cell r="B343" t="str">
            <v xml:space="preserve">5408 </v>
          </cell>
          <cell r="C343">
            <v>320</v>
          </cell>
          <cell r="D343">
            <v>320</v>
          </cell>
          <cell r="G343">
            <v>0</v>
          </cell>
        </row>
        <row r="344">
          <cell r="B344" t="str">
            <v xml:space="preserve">5412 </v>
          </cell>
          <cell r="C344">
            <v>870</v>
          </cell>
          <cell r="D344">
            <v>870</v>
          </cell>
          <cell r="G344">
            <v>0</v>
          </cell>
        </row>
        <row r="345">
          <cell r="B345" t="str">
            <v xml:space="preserve">5418 </v>
          </cell>
          <cell r="C345">
            <v>870</v>
          </cell>
          <cell r="D345">
            <v>870</v>
          </cell>
          <cell r="G345">
            <v>0</v>
          </cell>
        </row>
        <row r="346">
          <cell r="B346" t="str">
            <v xml:space="preserve">5426 </v>
          </cell>
          <cell r="C346">
            <v>1470</v>
          </cell>
          <cell r="D346">
            <v>1470</v>
          </cell>
          <cell r="G346">
            <v>0</v>
          </cell>
        </row>
        <row r="347">
          <cell r="B347" t="str">
            <v xml:space="preserve">5431 </v>
          </cell>
          <cell r="C347">
            <v>645.84</v>
          </cell>
          <cell r="D347">
            <v>645.84</v>
          </cell>
          <cell r="G347">
            <v>0</v>
          </cell>
        </row>
        <row r="348">
          <cell r="B348" t="str">
            <v xml:space="preserve">5441 </v>
          </cell>
          <cell r="C348">
            <v>870</v>
          </cell>
          <cell r="D348">
            <v>870</v>
          </cell>
          <cell r="G348">
            <v>0</v>
          </cell>
        </row>
        <row r="349">
          <cell r="B349" t="str">
            <v xml:space="preserve">5489 </v>
          </cell>
          <cell r="C349">
            <v>1130</v>
          </cell>
          <cell r="D349">
            <v>1130</v>
          </cell>
          <cell r="G349">
            <v>0</v>
          </cell>
        </row>
        <row r="350">
          <cell r="B350" t="str">
            <v xml:space="preserve">5504 </v>
          </cell>
          <cell r="C350">
            <v>320</v>
          </cell>
          <cell r="D350">
            <v>320</v>
          </cell>
          <cell r="G350">
            <v>0</v>
          </cell>
        </row>
        <row r="351">
          <cell r="B351" t="str">
            <v xml:space="preserve">5511 </v>
          </cell>
          <cell r="C351">
            <v>1190</v>
          </cell>
          <cell r="D351">
            <v>1190</v>
          </cell>
          <cell r="G351">
            <v>0</v>
          </cell>
        </row>
        <row r="352">
          <cell r="B352" t="str">
            <v xml:space="preserve">5512 </v>
          </cell>
          <cell r="C352">
            <v>2345.5</v>
          </cell>
          <cell r="D352">
            <v>2345.5</v>
          </cell>
          <cell r="G352">
            <v>0</v>
          </cell>
        </row>
        <row r="353">
          <cell r="B353" t="str">
            <v xml:space="preserve">5514 </v>
          </cell>
          <cell r="C353">
            <v>250</v>
          </cell>
          <cell r="D353">
            <v>250</v>
          </cell>
          <cell r="G353">
            <v>0</v>
          </cell>
        </row>
        <row r="354">
          <cell r="B354" t="str">
            <v xml:space="preserve">5517 </v>
          </cell>
          <cell r="C354">
            <v>1195</v>
          </cell>
          <cell r="D354">
            <v>1195</v>
          </cell>
          <cell r="G354">
            <v>0</v>
          </cell>
        </row>
        <row r="355">
          <cell r="B355" t="str">
            <v xml:space="preserve">5522 </v>
          </cell>
          <cell r="C355">
            <v>870</v>
          </cell>
          <cell r="D355">
            <v>870</v>
          </cell>
          <cell r="G355">
            <v>0</v>
          </cell>
        </row>
        <row r="356">
          <cell r="B356" t="str">
            <v xml:space="preserve">5526 </v>
          </cell>
          <cell r="C356">
            <v>1190</v>
          </cell>
          <cell r="D356">
            <v>1190</v>
          </cell>
          <cell r="G356">
            <v>0</v>
          </cell>
        </row>
        <row r="357">
          <cell r="B357" t="str">
            <v xml:space="preserve">5528 </v>
          </cell>
          <cell r="C357">
            <v>870</v>
          </cell>
          <cell r="D357">
            <v>870</v>
          </cell>
          <cell r="G357">
            <v>0</v>
          </cell>
        </row>
        <row r="358">
          <cell r="B358" t="str">
            <v xml:space="preserve">5531 </v>
          </cell>
          <cell r="C358">
            <v>1247</v>
          </cell>
          <cell r="D358">
            <v>1247</v>
          </cell>
          <cell r="G358">
            <v>0</v>
          </cell>
        </row>
        <row r="359">
          <cell r="B359" t="str">
            <v xml:space="preserve">5534 </v>
          </cell>
          <cell r="C359">
            <v>320</v>
          </cell>
          <cell r="D359">
            <v>320</v>
          </cell>
          <cell r="G359">
            <v>0</v>
          </cell>
        </row>
        <row r="360">
          <cell r="B360" t="str">
            <v xml:space="preserve">5536 </v>
          </cell>
          <cell r="C360">
            <v>2081</v>
          </cell>
          <cell r="D360">
            <v>2081</v>
          </cell>
          <cell r="G360">
            <v>0</v>
          </cell>
        </row>
        <row r="361">
          <cell r="B361" t="str">
            <v xml:space="preserve">5542 </v>
          </cell>
          <cell r="C361">
            <v>1490</v>
          </cell>
          <cell r="D361">
            <v>1490</v>
          </cell>
          <cell r="G361">
            <v>0</v>
          </cell>
        </row>
        <row r="362">
          <cell r="B362" t="str">
            <v xml:space="preserve">5543 </v>
          </cell>
          <cell r="C362">
            <v>870</v>
          </cell>
          <cell r="D362">
            <v>870</v>
          </cell>
          <cell r="G362">
            <v>0</v>
          </cell>
        </row>
        <row r="363">
          <cell r="B363" t="str">
            <v xml:space="preserve">5544 </v>
          </cell>
          <cell r="C363">
            <v>870</v>
          </cell>
          <cell r="D363">
            <v>870</v>
          </cell>
          <cell r="G363">
            <v>0</v>
          </cell>
        </row>
        <row r="364">
          <cell r="B364" t="str">
            <v xml:space="preserve">5547 </v>
          </cell>
          <cell r="C364">
            <v>1490</v>
          </cell>
          <cell r="D364">
            <v>1490</v>
          </cell>
          <cell r="G364">
            <v>0</v>
          </cell>
        </row>
        <row r="365">
          <cell r="B365" t="str">
            <v xml:space="preserve">5550 </v>
          </cell>
          <cell r="C365">
            <v>870</v>
          </cell>
          <cell r="D365">
            <v>870</v>
          </cell>
          <cell r="G365">
            <v>0</v>
          </cell>
        </row>
        <row r="366">
          <cell r="B366" t="str">
            <v xml:space="preserve">5553 </v>
          </cell>
          <cell r="C366">
            <v>870</v>
          </cell>
          <cell r="D366">
            <v>870</v>
          </cell>
          <cell r="G366">
            <v>0</v>
          </cell>
        </row>
        <row r="367">
          <cell r="B367" t="str">
            <v xml:space="preserve">5554 </v>
          </cell>
          <cell r="C367">
            <v>870</v>
          </cell>
          <cell r="D367">
            <v>870</v>
          </cell>
          <cell r="G367">
            <v>0</v>
          </cell>
        </row>
        <row r="368">
          <cell r="B368" t="str">
            <v xml:space="preserve">5556 </v>
          </cell>
          <cell r="C368">
            <v>870</v>
          </cell>
          <cell r="D368">
            <v>870</v>
          </cell>
          <cell r="G368">
            <v>0</v>
          </cell>
        </row>
        <row r="369">
          <cell r="B369" t="str">
            <v xml:space="preserve">5565 </v>
          </cell>
          <cell r="C369">
            <v>870</v>
          </cell>
          <cell r="D369">
            <v>870</v>
          </cell>
          <cell r="G369">
            <v>0</v>
          </cell>
        </row>
        <row r="370">
          <cell r="B370" t="str">
            <v xml:space="preserve">5567 </v>
          </cell>
          <cell r="C370">
            <v>870</v>
          </cell>
          <cell r="D370">
            <v>870</v>
          </cell>
          <cell r="G370">
            <v>0</v>
          </cell>
        </row>
        <row r="371">
          <cell r="B371" t="str">
            <v xml:space="preserve">5568 </v>
          </cell>
          <cell r="C371">
            <v>870</v>
          </cell>
          <cell r="D371">
            <v>870</v>
          </cell>
          <cell r="G371">
            <v>0</v>
          </cell>
        </row>
        <row r="372">
          <cell r="B372" t="str">
            <v xml:space="preserve">5569 </v>
          </cell>
          <cell r="C372">
            <v>1162.5</v>
          </cell>
          <cell r="D372">
            <v>1162.5</v>
          </cell>
          <cell r="G372">
            <v>0</v>
          </cell>
        </row>
        <row r="373">
          <cell r="B373" t="str">
            <v xml:space="preserve">5575 </v>
          </cell>
          <cell r="C373">
            <v>870</v>
          </cell>
          <cell r="D373">
            <v>870</v>
          </cell>
          <cell r="G373">
            <v>0</v>
          </cell>
        </row>
        <row r="374">
          <cell r="B374" t="str">
            <v xml:space="preserve">5584 </v>
          </cell>
          <cell r="C374">
            <v>320</v>
          </cell>
          <cell r="D374">
            <v>320</v>
          </cell>
          <cell r="G374">
            <v>0</v>
          </cell>
        </row>
        <row r="375">
          <cell r="B375" t="str">
            <v xml:space="preserve">5588 </v>
          </cell>
          <cell r="C375">
            <v>1646.5</v>
          </cell>
          <cell r="D375">
            <v>1646.5</v>
          </cell>
          <cell r="G375">
            <v>0</v>
          </cell>
        </row>
        <row r="376">
          <cell r="B376" t="str">
            <v xml:space="preserve">5599 </v>
          </cell>
          <cell r="C376">
            <v>2170</v>
          </cell>
          <cell r="D376">
            <v>2170</v>
          </cell>
          <cell r="G376">
            <v>0</v>
          </cell>
        </row>
        <row r="377">
          <cell r="B377" t="str">
            <v xml:space="preserve">5602 </v>
          </cell>
          <cell r="C377">
            <v>235.05</v>
          </cell>
          <cell r="D377">
            <v>235.05</v>
          </cell>
          <cell r="G377">
            <v>0</v>
          </cell>
        </row>
        <row r="378">
          <cell r="B378" t="str">
            <v xml:space="preserve">5606 </v>
          </cell>
          <cell r="C378">
            <v>870</v>
          </cell>
          <cell r="D378">
            <v>870</v>
          </cell>
          <cell r="G378">
            <v>0</v>
          </cell>
        </row>
        <row r="379">
          <cell r="B379" t="str">
            <v xml:space="preserve">5630 </v>
          </cell>
          <cell r="C379">
            <v>870</v>
          </cell>
          <cell r="D379">
            <v>870</v>
          </cell>
          <cell r="G379">
            <v>0</v>
          </cell>
        </row>
        <row r="380">
          <cell r="B380" t="str">
            <v xml:space="preserve">5641 </v>
          </cell>
          <cell r="C380">
            <v>870</v>
          </cell>
          <cell r="D380">
            <v>870</v>
          </cell>
          <cell r="G380">
            <v>0</v>
          </cell>
        </row>
        <row r="381">
          <cell r="B381" t="str">
            <v xml:space="preserve">5643 </v>
          </cell>
          <cell r="C381">
            <v>320</v>
          </cell>
          <cell r="D381">
            <v>320</v>
          </cell>
          <cell r="G381">
            <v>0</v>
          </cell>
        </row>
        <row r="382">
          <cell r="B382" t="str">
            <v xml:space="preserve">5663 </v>
          </cell>
          <cell r="C382">
            <v>870</v>
          </cell>
          <cell r="D382">
            <v>870</v>
          </cell>
          <cell r="G382">
            <v>0</v>
          </cell>
        </row>
        <row r="383">
          <cell r="B383" t="str">
            <v xml:space="preserve">5665 </v>
          </cell>
          <cell r="C383">
            <v>870</v>
          </cell>
          <cell r="D383">
            <v>870</v>
          </cell>
          <cell r="G383">
            <v>0</v>
          </cell>
        </row>
        <row r="384">
          <cell r="B384" t="str">
            <v xml:space="preserve">5667 </v>
          </cell>
          <cell r="C384">
            <v>870</v>
          </cell>
          <cell r="D384">
            <v>870</v>
          </cell>
          <cell r="G384">
            <v>0</v>
          </cell>
        </row>
        <row r="385">
          <cell r="B385" t="str">
            <v xml:space="preserve">5669 </v>
          </cell>
          <cell r="C385">
            <v>870</v>
          </cell>
          <cell r="D385">
            <v>870</v>
          </cell>
          <cell r="G385">
            <v>0</v>
          </cell>
        </row>
        <row r="386">
          <cell r="B386" t="str">
            <v xml:space="preserve">5671 </v>
          </cell>
          <cell r="C386">
            <v>870</v>
          </cell>
          <cell r="D386">
            <v>870</v>
          </cell>
          <cell r="G386">
            <v>0</v>
          </cell>
        </row>
        <row r="387">
          <cell r="B387" t="str">
            <v xml:space="preserve">5673 </v>
          </cell>
          <cell r="C387">
            <v>1455</v>
          </cell>
          <cell r="D387">
            <v>1455</v>
          </cell>
          <cell r="G387">
            <v>0</v>
          </cell>
        </row>
        <row r="388">
          <cell r="B388" t="str">
            <v xml:space="preserve">5677 </v>
          </cell>
          <cell r="C388">
            <v>870</v>
          </cell>
          <cell r="D388">
            <v>870</v>
          </cell>
          <cell r="G388">
            <v>0</v>
          </cell>
        </row>
        <row r="389">
          <cell r="B389" t="str">
            <v xml:space="preserve">5679 </v>
          </cell>
          <cell r="C389">
            <v>870</v>
          </cell>
          <cell r="D389">
            <v>870</v>
          </cell>
          <cell r="G389">
            <v>0</v>
          </cell>
        </row>
        <row r="390">
          <cell r="B390" t="str">
            <v xml:space="preserve">5680 </v>
          </cell>
          <cell r="C390">
            <v>320</v>
          </cell>
          <cell r="D390">
            <v>320</v>
          </cell>
          <cell r="G390">
            <v>0</v>
          </cell>
        </row>
        <row r="391">
          <cell r="B391" t="str">
            <v xml:space="preserve">5682 </v>
          </cell>
          <cell r="C391">
            <v>870</v>
          </cell>
          <cell r="D391">
            <v>870</v>
          </cell>
          <cell r="G391">
            <v>0</v>
          </cell>
        </row>
        <row r="392">
          <cell r="B392" t="str">
            <v>70010</v>
          </cell>
          <cell r="C392">
            <v>2440</v>
          </cell>
          <cell r="D392">
            <v>2440</v>
          </cell>
          <cell r="G392">
            <v>0</v>
          </cell>
        </row>
        <row r="393">
          <cell r="B393" t="str">
            <v>70110</v>
          </cell>
          <cell r="C393">
            <v>325</v>
          </cell>
          <cell r="D393">
            <v>325</v>
          </cell>
          <cell r="G393">
            <v>0</v>
          </cell>
        </row>
        <row r="394">
          <cell r="B394" t="str">
            <v>70140</v>
          </cell>
          <cell r="C394">
            <v>2142</v>
          </cell>
          <cell r="D394">
            <v>2142</v>
          </cell>
          <cell r="G394">
            <v>0</v>
          </cell>
        </row>
        <row r="395">
          <cell r="B395" t="str">
            <v>70200</v>
          </cell>
          <cell r="C395">
            <v>250</v>
          </cell>
          <cell r="D395">
            <v>250</v>
          </cell>
          <cell r="G395">
            <v>0</v>
          </cell>
        </row>
        <row r="396">
          <cell r="B396" t="str">
            <v>70210</v>
          </cell>
          <cell r="C396">
            <v>700</v>
          </cell>
          <cell r="D396">
            <v>700</v>
          </cell>
          <cell r="G396">
            <v>0</v>
          </cell>
        </row>
        <row r="397">
          <cell r="B397" t="str">
            <v>70220</v>
          </cell>
          <cell r="C397">
            <v>325</v>
          </cell>
          <cell r="D397">
            <v>325</v>
          </cell>
          <cell r="G397">
            <v>0</v>
          </cell>
        </row>
        <row r="398">
          <cell r="B398" t="str">
            <v>70230</v>
          </cell>
          <cell r="C398">
            <v>1000</v>
          </cell>
          <cell r="D398">
            <v>1000</v>
          </cell>
          <cell r="G398">
            <v>0</v>
          </cell>
        </row>
        <row r="399">
          <cell r="B399" t="str">
            <v>70250</v>
          </cell>
          <cell r="C399">
            <v>850</v>
          </cell>
          <cell r="D399">
            <v>850</v>
          </cell>
          <cell r="G399">
            <v>0</v>
          </cell>
        </row>
        <row r="400">
          <cell r="B400" t="str">
            <v>70320</v>
          </cell>
          <cell r="C400">
            <v>400</v>
          </cell>
          <cell r="D400">
            <v>400</v>
          </cell>
          <cell r="G400">
            <v>0</v>
          </cell>
        </row>
        <row r="401">
          <cell r="B401" t="str">
            <v>70340</v>
          </cell>
          <cell r="C401">
            <v>1195</v>
          </cell>
          <cell r="D401">
            <v>1195</v>
          </cell>
          <cell r="G401">
            <v>0</v>
          </cell>
        </row>
        <row r="402">
          <cell r="B402" t="str">
            <v>70360</v>
          </cell>
          <cell r="C402">
            <v>250</v>
          </cell>
          <cell r="D402">
            <v>250</v>
          </cell>
          <cell r="G402">
            <v>0</v>
          </cell>
        </row>
        <row r="403">
          <cell r="B403" t="str">
            <v>70370</v>
          </cell>
          <cell r="C403">
            <v>4494.26</v>
          </cell>
          <cell r="D403">
            <v>4494.26</v>
          </cell>
          <cell r="G403">
            <v>0</v>
          </cell>
        </row>
        <row r="404">
          <cell r="B404" t="str">
            <v>70400</v>
          </cell>
          <cell r="C404">
            <v>775</v>
          </cell>
          <cell r="D404">
            <v>775</v>
          </cell>
          <cell r="G404">
            <v>0</v>
          </cell>
        </row>
        <row r="405">
          <cell r="B405" t="str">
            <v>70420</v>
          </cell>
          <cell r="C405">
            <v>1084</v>
          </cell>
          <cell r="D405">
            <v>1084</v>
          </cell>
          <cell r="G405">
            <v>0</v>
          </cell>
        </row>
        <row r="406">
          <cell r="B406" t="str">
            <v>70470</v>
          </cell>
          <cell r="C406">
            <v>413</v>
          </cell>
          <cell r="D406">
            <v>413</v>
          </cell>
          <cell r="G406">
            <v>0</v>
          </cell>
        </row>
        <row r="407">
          <cell r="B407" t="str">
            <v>70480</v>
          </cell>
          <cell r="C407">
            <v>550</v>
          </cell>
          <cell r="D407">
            <v>550</v>
          </cell>
          <cell r="G407">
            <v>0</v>
          </cell>
        </row>
        <row r="408">
          <cell r="B408" t="str">
            <v>70540</v>
          </cell>
          <cell r="C408">
            <v>3200</v>
          </cell>
          <cell r="D408">
            <v>3200</v>
          </cell>
          <cell r="G408">
            <v>0</v>
          </cell>
        </row>
        <row r="409">
          <cell r="B409" t="str">
            <v>70580</v>
          </cell>
          <cell r="C409">
            <v>1450</v>
          </cell>
          <cell r="D409">
            <v>1450</v>
          </cell>
          <cell r="G409">
            <v>0</v>
          </cell>
        </row>
        <row r="410">
          <cell r="B410" t="str">
            <v>70620</v>
          </cell>
          <cell r="C410">
            <v>475</v>
          </cell>
          <cell r="D410">
            <v>475</v>
          </cell>
          <cell r="G410">
            <v>0</v>
          </cell>
        </row>
        <row r="411">
          <cell r="B411" t="str">
            <v>70700</v>
          </cell>
          <cell r="C411">
            <v>475</v>
          </cell>
          <cell r="D411">
            <v>475</v>
          </cell>
          <cell r="G411">
            <v>0</v>
          </cell>
        </row>
        <row r="412">
          <cell r="B412" t="str">
            <v>70710</v>
          </cell>
          <cell r="C412">
            <v>850</v>
          </cell>
          <cell r="D412">
            <v>850</v>
          </cell>
          <cell r="G412">
            <v>0</v>
          </cell>
        </row>
        <row r="413">
          <cell r="B413" t="str">
            <v>70730</v>
          </cell>
          <cell r="C413">
            <v>3925</v>
          </cell>
          <cell r="D413">
            <v>3925</v>
          </cell>
          <cell r="G413">
            <v>0</v>
          </cell>
        </row>
        <row r="414">
          <cell r="B414" t="str">
            <v>70740</v>
          </cell>
          <cell r="C414">
            <v>700</v>
          </cell>
          <cell r="D414">
            <v>700</v>
          </cell>
          <cell r="G414">
            <v>0</v>
          </cell>
        </row>
        <row r="415">
          <cell r="B415" t="str">
            <v>70770</v>
          </cell>
          <cell r="C415">
            <v>250</v>
          </cell>
          <cell r="D415">
            <v>250</v>
          </cell>
          <cell r="G415">
            <v>0</v>
          </cell>
        </row>
        <row r="416">
          <cell r="B416" t="str">
            <v>70800</v>
          </cell>
          <cell r="C416">
            <v>250</v>
          </cell>
          <cell r="D416">
            <v>250</v>
          </cell>
          <cell r="G416">
            <v>0</v>
          </cell>
        </row>
        <row r="417">
          <cell r="B417" t="str">
            <v>70830</v>
          </cell>
          <cell r="C417">
            <v>325</v>
          </cell>
          <cell r="D417">
            <v>325</v>
          </cell>
          <cell r="G417">
            <v>0</v>
          </cell>
        </row>
        <row r="418">
          <cell r="B418" t="str">
            <v>70970</v>
          </cell>
          <cell r="C418">
            <v>625</v>
          </cell>
          <cell r="D418">
            <v>625</v>
          </cell>
          <cell r="G418">
            <v>0</v>
          </cell>
        </row>
        <row r="419">
          <cell r="B419" t="str">
            <v>71030</v>
          </cell>
          <cell r="C419">
            <v>750</v>
          </cell>
          <cell r="D419">
            <v>750</v>
          </cell>
          <cell r="G419">
            <v>0</v>
          </cell>
        </row>
        <row r="420">
          <cell r="B420" t="str">
            <v>71040</v>
          </cell>
          <cell r="C420">
            <v>550</v>
          </cell>
          <cell r="D420">
            <v>550</v>
          </cell>
          <cell r="G420">
            <v>0</v>
          </cell>
        </row>
        <row r="421">
          <cell r="B421" t="str">
            <v>71060</v>
          </cell>
          <cell r="C421">
            <v>325</v>
          </cell>
          <cell r="D421">
            <v>325</v>
          </cell>
          <cell r="G421">
            <v>0</v>
          </cell>
        </row>
        <row r="422">
          <cell r="B422" t="str">
            <v>71070</v>
          </cell>
          <cell r="C422">
            <v>250</v>
          </cell>
          <cell r="D422">
            <v>250</v>
          </cell>
          <cell r="G422">
            <v>0</v>
          </cell>
        </row>
        <row r="423">
          <cell r="B423" t="str">
            <v>71160</v>
          </cell>
          <cell r="C423">
            <v>250</v>
          </cell>
          <cell r="D423">
            <v>250</v>
          </cell>
          <cell r="G423">
            <v>0</v>
          </cell>
        </row>
        <row r="424">
          <cell r="B424" t="str">
            <v>71200</v>
          </cell>
          <cell r="C424">
            <v>1050</v>
          </cell>
          <cell r="D424">
            <v>1050</v>
          </cell>
          <cell r="G424">
            <v>0</v>
          </cell>
        </row>
        <row r="425">
          <cell r="B425" t="str">
            <v>71210</v>
          </cell>
          <cell r="C425">
            <v>325</v>
          </cell>
          <cell r="D425">
            <v>325</v>
          </cell>
          <cell r="G425">
            <v>0</v>
          </cell>
        </row>
        <row r="426">
          <cell r="B426" t="str">
            <v>71260</v>
          </cell>
          <cell r="C426">
            <v>715</v>
          </cell>
          <cell r="D426">
            <v>715</v>
          </cell>
          <cell r="G426">
            <v>0</v>
          </cell>
        </row>
        <row r="427">
          <cell r="B427" t="str">
            <v>71270</v>
          </cell>
          <cell r="C427">
            <v>775</v>
          </cell>
          <cell r="D427">
            <v>775</v>
          </cell>
          <cell r="G427">
            <v>0</v>
          </cell>
        </row>
        <row r="428">
          <cell r="B428" t="str">
            <v>71310</v>
          </cell>
          <cell r="C428">
            <v>400</v>
          </cell>
          <cell r="D428">
            <v>400</v>
          </cell>
          <cell r="G428">
            <v>0</v>
          </cell>
        </row>
        <row r="429">
          <cell r="B429" t="str">
            <v>71360</v>
          </cell>
          <cell r="C429">
            <v>325</v>
          </cell>
          <cell r="D429">
            <v>325</v>
          </cell>
          <cell r="G429">
            <v>0</v>
          </cell>
        </row>
        <row r="430">
          <cell r="B430" t="str">
            <v>71380</v>
          </cell>
          <cell r="C430">
            <v>8860</v>
          </cell>
          <cell r="D430">
            <v>8860</v>
          </cell>
          <cell r="G430">
            <v>0</v>
          </cell>
        </row>
        <row r="431">
          <cell r="B431" t="str">
            <v>71550</v>
          </cell>
          <cell r="C431">
            <v>1900</v>
          </cell>
          <cell r="D431">
            <v>1900</v>
          </cell>
          <cell r="G431">
            <v>0</v>
          </cell>
        </row>
        <row r="432">
          <cell r="B432" t="str">
            <v>71560</v>
          </cell>
          <cell r="C432">
            <v>1150</v>
          </cell>
          <cell r="D432">
            <v>1150</v>
          </cell>
          <cell r="G432">
            <v>0</v>
          </cell>
        </row>
        <row r="433">
          <cell r="B433" t="str">
            <v>71570</v>
          </cell>
          <cell r="C433">
            <v>700</v>
          </cell>
          <cell r="D433">
            <v>700</v>
          </cell>
          <cell r="G433">
            <v>0</v>
          </cell>
        </row>
        <row r="434">
          <cell r="B434" t="str">
            <v>71610</v>
          </cell>
          <cell r="C434">
            <v>400</v>
          </cell>
          <cell r="D434">
            <v>400</v>
          </cell>
          <cell r="G434">
            <v>0</v>
          </cell>
        </row>
        <row r="435">
          <cell r="B435" t="str">
            <v>71660</v>
          </cell>
          <cell r="C435">
            <v>325</v>
          </cell>
          <cell r="D435">
            <v>325</v>
          </cell>
          <cell r="G435">
            <v>0</v>
          </cell>
        </row>
        <row r="436">
          <cell r="B436" t="str">
            <v>71670</v>
          </cell>
          <cell r="C436">
            <v>475</v>
          </cell>
          <cell r="D436">
            <v>475</v>
          </cell>
          <cell r="G436">
            <v>0</v>
          </cell>
        </row>
        <row r="437">
          <cell r="B437" t="str">
            <v>71680</v>
          </cell>
          <cell r="C437">
            <v>1150</v>
          </cell>
          <cell r="D437">
            <v>1150</v>
          </cell>
          <cell r="G437">
            <v>0</v>
          </cell>
        </row>
        <row r="438">
          <cell r="B438" t="str">
            <v>71690</v>
          </cell>
          <cell r="C438">
            <v>1075</v>
          </cell>
          <cell r="D438">
            <v>1075</v>
          </cell>
          <cell r="G438">
            <v>0</v>
          </cell>
        </row>
        <row r="439">
          <cell r="B439" t="str">
            <v>71790</v>
          </cell>
          <cell r="C439">
            <v>250</v>
          </cell>
          <cell r="D439">
            <v>250</v>
          </cell>
          <cell r="G439">
            <v>0</v>
          </cell>
        </row>
        <row r="440">
          <cell r="B440" t="str">
            <v>71850</v>
          </cell>
          <cell r="C440">
            <v>250</v>
          </cell>
          <cell r="D440">
            <v>250</v>
          </cell>
          <cell r="G440">
            <v>0</v>
          </cell>
        </row>
        <row r="441">
          <cell r="B441" t="str">
            <v>71900</v>
          </cell>
          <cell r="C441">
            <v>400</v>
          </cell>
          <cell r="D441">
            <v>400</v>
          </cell>
          <cell r="G441">
            <v>0</v>
          </cell>
        </row>
        <row r="442">
          <cell r="B442" t="str">
            <v>71910</v>
          </cell>
          <cell r="C442">
            <v>775</v>
          </cell>
          <cell r="D442">
            <v>775</v>
          </cell>
          <cell r="G442">
            <v>0</v>
          </cell>
        </row>
        <row r="443">
          <cell r="B443" t="str">
            <v>71930</v>
          </cell>
          <cell r="C443">
            <v>1525</v>
          </cell>
          <cell r="D443">
            <v>1525</v>
          </cell>
          <cell r="G443">
            <v>0</v>
          </cell>
        </row>
        <row r="444">
          <cell r="B444" t="str">
            <v>71970</v>
          </cell>
          <cell r="C444">
            <v>250</v>
          </cell>
          <cell r="D444">
            <v>250</v>
          </cell>
          <cell r="G444">
            <v>0</v>
          </cell>
        </row>
        <row r="445">
          <cell r="B445" t="str">
            <v>71990</v>
          </cell>
          <cell r="C445">
            <v>850</v>
          </cell>
          <cell r="D445">
            <v>850</v>
          </cell>
          <cell r="G445">
            <v>0</v>
          </cell>
        </row>
        <row r="446">
          <cell r="B446" t="str">
            <v>72000</v>
          </cell>
          <cell r="C446">
            <v>400</v>
          </cell>
          <cell r="D446">
            <v>400</v>
          </cell>
          <cell r="G446">
            <v>0</v>
          </cell>
        </row>
        <row r="447">
          <cell r="B447" t="str">
            <v>72100</v>
          </cell>
          <cell r="C447">
            <v>250</v>
          </cell>
          <cell r="D447">
            <v>250</v>
          </cell>
          <cell r="G447">
            <v>0</v>
          </cell>
        </row>
        <row r="448">
          <cell r="B448" t="str">
            <v>72700</v>
          </cell>
          <cell r="C448">
            <v>400</v>
          </cell>
          <cell r="D448">
            <v>400</v>
          </cell>
          <cell r="G448">
            <v>0</v>
          </cell>
        </row>
        <row r="449">
          <cell r="B449" t="str">
            <v>72800</v>
          </cell>
          <cell r="C449">
            <v>775</v>
          </cell>
          <cell r="D449">
            <v>775</v>
          </cell>
          <cell r="G449">
            <v>0</v>
          </cell>
        </row>
        <row r="450">
          <cell r="B450" t="str">
            <v>73600</v>
          </cell>
          <cell r="C450">
            <v>475</v>
          </cell>
          <cell r="D450">
            <v>475</v>
          </cell>
          <cell r="G450">
            <v>0</v>
          </cell>
        </row>
        <row r="451">
          <cell r="B451" t="str">
            <v>74200</v>
          </cell>
          <cell r="C451">
            <v>525</v>
          </cell>
          <cell r="D451">
            <v>525</v>
          </cell>
          <cell r="G451">
            <v>0</v>
          </cell>
        </row>
        <row r="452">
          <cell r="B452" t="str">
            <v>74400</v>
          </cell>
          <cell r="C452">
            <v>325</v>
          </cell>
          <cell r="D452">
            <v>325</v>
          </cell>
          <cell r="G452">
            <v>0</v>
          </cell>
        </row>
        <row r="453">
          <cell r="B453" t="str">
            <v>74500</v>
          </cell>
          <cell r="C453">
            <v>475</v>
          </cell>
          <cell r="D453">
            <v>475</v>
          </cell>
          <cell r="G453">
            <v>0</v>
          </cell>
        </row>
        <row r="454">
          <cell r="B454" t="str">
            <v>74900</v>
          </cell>
          <cell r="C454">
            <v>4001</v>
          </cell>
          <cell r="D454">
            <v>4001</v>
          </cell>
          <cell r="G454">
            <v>0</v>
          </cell>
        </row>
        <row r="455">
          <cell r="B455" t="str">
            <v>75100</v>
          </cell>
          <cell r="C455">
            <v>475</v>
          </cell>
          <cell r="D455">
            <v>475</v>
          </cell>
          <cell r="G455">
            <v>0</v>
          </cell>
        </row>
        <row r="456">
          <cell r="B456" t="str">
            <v>75200</v>
          </cell>
          <cell r="C456">
            <v>275</v>
          </cell>
          <cell r="D456">
            <v>275</v>
          </cell>
          <cell r="G456">
            <v>0</v>
          </cell>
        </row>
        <row r="457">
          <cell r="B457" t="str">
            <v>75400</v>
          </cell>
          <cell r="C457">
            <v>200</v>
          </cell>
          <cell r="D457">
            <v>200</v>
          </cell>
          <cell r="G457">
            <v>0</v>
          </cell>
        </row>
        <row r="458">
          <cell r="B458" t="str">
            <v>75500</v>
          </cell>
          <cell r="C458">
            <v>200</v>
          </cell>
          <cell r="D458">
            <v>200</v>
          </cell>
          <cell r="G458">
            <v>0</v>
          </cell>
        </row>
        <row r="459">
          <cell r="B459" t="str">
            <v>75700</v>
          </cell>
          <cell r="C459">
            <v>200</v>
          </cell>
          <cell r="D459">
            <v>200</v>
          </cell>
          <cell r="G459">
            <v>0</v>
          </cell>
        </row>
        <row r="460">
          <cell r="B460" t="str">
            <v>75900</v>
          </cell>
          <cell r="C460">
            <v>344</v>
          </cell>
          <cell r="D460">
            <v>344</v>
          </cell>
          <cell r="G460">
            <v>0</v>
          </cell>
        </row>
        <row r="461">
          <cell r="B461" t="str">
            <v>76200</v>
          </cell>
          <cell r="C461">
            <v>809</v>
          </cell>
          <cell r="D461">
            <v>809</v>
          </cell>
          <cell r="G461">
            <v>0</v>
          </cell>
        </row>
        <row r="462">
          <cell r="B462" t="str">
            <v>76800</v>
          </cell>
          <cell r="C462">
            <v>475</v>
          </cell>
          <cell r="D462">
            <v>475</v>
          </cell>
          <cell r="G462">
            <v>0</v>
          </cell>
        </row>
        <row r="463">
          <cell r="B463" t="str">
            <v>76900</v>
          </cell>
          <cell r="C463">
            <v>592</v>
          </cell>
          <cell r="D463">
            <v>592</v>
          </cell>
          <cell r="G463">
            <v>0</v>
          </cell>
        </row>
        <row r="464">
          <cell r="B464" t="str">
            <v>77000</v>
          </cell>
          <cell r="C464">
            <v>550</v>
          </cell>
          <cell r="D464">
            <v>550</v>
          </cell>
          <cell r="G464">
            <v>0</v>
          </cell>
        </row>
        <row r="465">
          <cell r="B465" t="str">
            <v>77200</v>
          </cell>
          <cell r="C465">
            <v>250</v>
          </cell>
          <cell r="D465">
            <v>250</v>
          </cell>
          <cell r="G465">
            <v>0</v>
          </cell>
        </row>
        <row r="466">
          <cell r="B466" t="str">
            <v>77910</v>
          </cell>
          <cell r="C466">
            <v>1631</v>
          </cell>
          <cell r="D466">
            <v>1631</v>
          </cell>
          <cell r="G466">
            <v>0</v>
          </cell>
        </row>
        <row r="467">
          <cell r="B467" t="str">
            <v>77920</v>
          </cell>
          <cell r="C467">
            <v>400</v>
          </cell>
          <cell r="D467">
            <v>400</v>
          </cell>
          <cell r="G467">
            <v>0</v>
          </cell>
        </row>
        <row r="468">
          <cell r="B468" t="str">
            <v>77950</v>
          </cell>
          <cell r="C468">
            <v>200</v>
          </cell>
          <cell r="D468">
            <v>200</v>
          </cell>
          <cell r="G468">
            <v>0</v>
          </cell>
        </row>
        <row r="469">
          <cell r="B469" t="str">
            <v>77960</v>
          </cell>
          <cell r="C469">
            <v>525</v>
          </cell>
          <cell r="D469">
            <v>525</v>
          </cell>
          <cell r="G469">
            <v>0</v>
          </cell>
        </row>
        <row r="470">
          <cell r="B470" t="str">
            <v>77970</v>
          </cell>
          <cell r="C470">
            <v>250</v>
          </cell>
          <cell r="D470">
            <v>250</v>
          </cell>
          <cell r="G470">
            <v>0</v>
          </cell>
        </row>
        <row r="471">
          <cell r="B471" t="str">
            <v>77990</v>
          </cell>
          <cell r="C471">
            <v>250</v>
          </cell>
          <cell r="D471">
            <v>250</v>
          </cell>
          <cell r="G471">
            <v>0</v>
          </cell>
        </row>
        <row r="472">
          <cell r="B472" t="str">
            <v>78030</v>
          </cell>
          <cell r="C472">
            <v>200</v>
          </cell>
          <cell r="D472">
            <v>200</v>
          </cell>
          <cell r="G472">
            <v>0</v>
          </cell>
        </row>
        <row r="473">
          <cell r="B473" t="str">
            <v>78080</v>
          </cell>
          <cell r="C473">
            <v>250</v>
          </cell>
          <cell r="D473">
            <v>250</v>
          </cell>
          <cell r="G473">
            <v>0</v>
          </cell>
        </row>
        <row r="474">
          <cell r="B474" t="str">
            <v>78100</v>
          </cell>
          <cell r="C474">
            <v>625</v>
          </cell>
          <cell r="D474">
            <v>625</v>
          </cell>
          <cell r="G474">
            <v>0</v>
          </cell>
        </row>
        <row r="475">
          <cell r="B475" t="str">
            <v>78210</v>
          </cell>
          <cell r="C475">
            <v>450</v>
          </cell>
          <cell r="D475">
            <v>450</v>
          </cell>
          <cell r="G475">
            <v>0</v>
          </cell>
        </row>
        <row r="476">
          <cell r="B476" t="str">
            <v>78270</v>
          </cell>
          <cell r="C476">
            <v>4239</v>
          </cell>
          <cell r="D476">
            <v>4239</v>
          </cell>
          <cell r="G476">
            <v>0</v>
          </cell>
        </row>
        <row r="477">
          <cell r="B477" t="str">
            <v>78290</v>
          </cell>
          <cell r="C477">
            <v>907.5</v>
          </cell>
          <cell r="D477">
            <v>907.5</v>
          </cell>
          <cell r="G477">
            <v>0</v>
          </cell>
        </row>
        <row r="478">
          <cell r="B478" t="str">
            <v>78340</v>
          </cell>
          <cell r="C478">
            <v>250</v>
          </cell>
          <cell r="D478">
            <v>250</v>
          </cell>
          <cell r="G478">
            <v>0</v>
          </cell>
        </row>
        <row r="479">
          <cell r="B479" t="str">
            <v>78360</v>
          </cell>
          <cell r="C479">
            <v>250</v>
          </cell>
          <cell r="D479">
            <v>250</v>
          </cell>
          <cell r="G479">
            <v>0</v>
          </cell>
        </row>
        <row r="480">
          <cell r="B480" t="str">
            <v>78370</v>
          </cell>
          <cell r="C480">
            <v>320</v>
          </cell>
          <cell r="D480">
            <v>320</v>
          </cell>
          <cell r="G480">
            <v>0</v>
          </cell>
        </row>
        <row r="481">
          <cell r="B481" t="str">
            <v>78380</v>
          </cell>
          <cell r="C481">
            <v>437</v>
          </cell>
          <cell r="D481">
            <v>437</v>
          </cell>
          <cell r="G481">
            <v>0</v>
          </cell>
        </row>
        <row r="482">
          <cell r="B482" t="str">
            <v>78390</v>
          </cell>
          <cell r="C482">
            <v>1316</v>
          </cell>
          <cell r="D482">
            <v>1316</v>
          </cell>
          <cell r="G482">
            <v>0</v>
          </cell>
        </row>
        <row r="483">
          <cell r="B483" t="str">
            <v>78400</v>
          </cell>
          <cell r="C483">
            <v>325</v>
          </cell>
          <cell r="D483">
            <v>325</v>
          </cell>
          <cell r="G483">
            <v>0</v>
          </cell>
        </row>
        <row r="484">
          <cell r="B484" t="str">
            <v>78410</v>
          </cell>
          <cell r="C484">
            <v>1075</v>
          </cell>
          <cell r="D484">
            <v>1075</v>
          </cell>
          <cell r="G484">
            <v>0</v>
          </cell>
        </row>
        <row r="485">
          <cell r="B485" t="str">
            <v>78440</v>
          </cell>
          <cell r="C485">
            <v>99</v>
          </cell>
          <cell r="D485">
            <v>99</v>
          </cell>
          <cell r="G485">
            <v>0</v>
          </cell>
        </row>
        <row r="486">
          <cell r="B486" t="str">
            <v>78450</v>
          </cell>
          <cell r="C486">
            <v>475</v>
          </cell>
          <cell r="D486">
            <v>475</v>
          </cell>
          <cell r="G486">
            <v>0</v>
          </cell>
        </row>
        <row r="487">
          <cell r="B487" t="str">
            <v>78470</v>
          </cell>
          <cell r="C487">
            <v>99</v>
          </cell>
          <cell r="D487">
            <v>99</v>
          </cell>
          <cell r="G487">
            <v>0</v>
          </cell>
        </row>
        <row r="488">
          <cell r="B488" t="str">
            <v>78480</v>
          </cell>
          <cell r="C488">
            <v>325</v>
          </cell>
          <cell r="D488">
            <v>325</v>
          </cell>
          <cell r="G488">
            <v>0</v>
          </cell>
        </row>
        <row r="489">
          <cell r="B489" t="str">
            <v>78500</v>
          </cell>
          <cell r="C489">
            <v>99</v>
          </cell>
          <cell r="D489">
            <v>99</v>
          </cell>
          <cell r="G489">
            <v>0</v>
          </cell>
        </row>
        <row r="490">
          <cell r="B490" t="str">
            <v>78510</v>
          </cell>
          <cell r="C490">
            <v>99</v>
          </cell>
          <cell r="D490">
            <v>99</v>
          </cell>
          <cell r="G490">
            <v>0</v>
          </cell>
        </row>
        <row r="491">
          <cell r="B491" t="str">
            <v>78520</v>
          </cell>
          <cell r="C491">
            <v>99</v>
          </cell>
          <cell r="D491">
            <v>99</v>
          </cell>
          <cell r="G491">
            <v>0</v>
          </cell>
        </row>
        <row r="492">
          <cell r="B492" t="str">
            <v>78530</v>
          </cell>
          <cell r="C492">
            <v>99</v>
          </cell>
          <cell r="D492">
            <v>99</v>
          </cell>
          <cell r="G492">
            <v>0</v>
          </cell>
        </row>
        <row r="493">
          <cell r="B493" t="str">
            <v>78590</v>
          </cell>
          <cell r="C493">
            <v>99</v>
          </cell>
          <cell r="D493">
            <v>99</v>
          </cell>
          <cell r="G493">
            <v>0</v>
          </cell>
        </row>
        <row r="494">
          <cell r="B494" t="str">
            <v>78600</v>
          </cell>
          <cell r="C494">
            <v>260</v>
          </cell>
          <cell r="D494">
            <v>260</v>
          </cell>
          <cell r="G494">
            <v>0</v>
          </cell>
        </row>
        <row r="495">
          <cell r="B495" t="str">
            <v>78610</v>
          </cell>
          <cell r="C495">
            <v>200</v>
          </cell>
          <cell r="D495">
            <v>200</v>
          </cell>
          <cell r="G495">
            <v>0</v>
          </cell>
        </row>
        <row r="496">
          <cell r="B496" t="str">
            <v>78620</v>
          </cell>
          <cell r="C496">
            <v>99</v>
          </cell>
          <cell r="D496">
            <v>99</v>
          </cell>
          <cell r="G496">
            <v>0</v>
          </cell>
        </row>
        <row r="497">
          <cell r="B497" t="str">
            <v>78670</v>
          </cell>
          <cell r="C497">
            <v>250</v>
          </cell>
          <cell r="D497">
            <v>250</v>
          </cell>
          <cell r="G497">
            <v>0</v>
          </cell>
        </row>
        <row r="498">
          <cell r="B498" t="str">
            <v>78690</v>
          </cell>
          <cell r="C498">
            <v>200</v>
          </cell>
          <cell r="D498">
            <v>200</v>
          </cell>
          <cell r="G498">
            <v>0</v>
          </cell>
        </row>
        <row r="499">
          <cell r="B499" t="str">
            <v>78720</v>
          </cell>
          <cell r="C499">
            <v>550</v>
          </cell>
          <cell r="D499">
            <v>550</v>
          </cell>
          <cell r="G499">
            <v>0</v>
          </cell>
        </row>
        <row r="500">
          <cell r="B500" t="str">
            <v>78730</v>
          </cell>
          <cell r="C500">
            <v>250</v>
          </cell>
          <cell r="D500">
            <v>250</v>
          </cell>
          <cell r="G500">
            <v>0</v>
          </cell>
        </row>
        <row r="501">
          <cell r="B501" t="str">
            <v>78740</v>
          </cell>
          <cell r="C501">
            <v>99</v>
          </cell>
          <cell r="D501">
            <v>99</v>
          </cell>
          <cell r="G501">
            <v>0</v>
          </cell>
        </row>
        <row r="502">
          <cell r="B502" t="str">
            <v>Grand Total</v>
          </cell>
          <cell r="C502">
            <v>796433.3899999999</v>
          </cell>
          <cell r="D502">
            <v>796433.3899999999</v>
          </cell>
          <cell r="G502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>
        <row r="4">
          <cell r="B4" t="str">
            <v>GL</v>
          </cell>
          <cell r="C4" t="str">
            <v>GL Description</v>
          </cell>
        </row>
        <row r="5">
          <cell r="B5" t="str">
            <v>3300-00</v>
          </cell>
          <cell r="C5" t="str">
            <v>Patron Per Seat Lice</v>
          </cell>
        </row>
        <row r="6">
          <cell r="B6" t="str">
            <v>3310-00</v>
          </cell>
          <cell r="C6" t="str">
            <v>Patron Per Seat Leas</v>
          </cell>
        </row>
        <row r="7">
          <cell r="B7" t="str">
            <v>3320-00</v>
          </cell>
          <cell r="C7" t="str">
            <v>Patron Patient Flex</v>
          </cell>
        </row>
        <row r="8">
          <cell r="B8" t="str">
            <v>3340-00</v>
          </cell>
          <cell r="C8" t="str">
            <v>Patron Maintenance</v>
          </cell>
        </row>
        <row r="9">
          <cell r="B9" t="str">
            <v>3351-00</v>
          </cell>
          <cell r="C9" t="str">
            <v>Patron Hosting Servi</v>
          </cell>
        </row>
        <row r="10">
          <cell r="B10" t="str">
            <v>3360-00</v>
          </cell>
          <cell r="C10" t="str">
            <v>Patron Implementatio</v>
          </cell>
        </row>
        <row r="11">
          <cell r="B11" t="str">
            <v>3370-00</v>
          </cell>
          <cell r="C11" t="str">
            <v>Patron On-Site Train</v>
          </cell>
        </row>
        <row r="12">
          <cell r="B12" t="str">
            <v>3370-01</v>
          </cell>
          <cell r="C12" t="str">
            <v>Patron On-Site Train</v>
          </cell>
        </row>
        <row r="13">
          <cell r="B13" t="str">
            <v>3370-02</v>
          </cell>
          <cell r="C13" t="str">
            <v>Patron On-Site Train</v>
          </cell>
        </row>
        <row r="14">
          <cell r="B14" t="str">
            <v>3370-03</v>
          </cell>
          <cell r="C14" t="str">
            <v>Patron On-Site Train</v>
          </cell>
        </row>
        <row r="15">
          <cell r="B15" t="str">
            <v>3371-00</v>
          </cell>
          <cell r="C15" t="str">
            <v>Patron Training at L</v>
          </cell>
        </row>
        <row r="16">
          <cell r="B16" t="str">
            <v>3371-01</v>
          </cell>
          <cell r="C16" t="str">
            <v>Patron Training at L</v>
          </cell>
        </row>
        <row r="17">
          <cell r="B17" t="str">
            <v>3371-02</v>
          </cell>
          <cell r="C17" t="str">
            <v>Patron Training at L</v>
          </cell>
        </row>
        <row r="18">
          <cell r="B18" t="str">
            <v>3372-00</v>
          </cell>
          <cell r="C18" t="str">
            <v>Patron Training-Remo</v>
          </cell>
        </row>
        <row r="19">
          <cell r="B19" t="str">
            <v>3373-00</v>
          </cell>
          <cell r="C19" t="str">
            <v>Patron Travel Time H</v>
          </cell>
        </row>
        <row r="20">
          <cell r="B20" t="str">
            <v>3380-00</v>
          </cell>
          <cell r="C20" t="str">
            <v>Patron Billable Supp</v>
          </cell>
        </row>
        <row r="21">
          <cell r="B21" t="str">
            <v>3405-00</v>
          </cell>
          <cell r="C21" t="str">
            <v>PtCT Interface Maint</v>
          </cell>
        </row>
        <row r="22">
          <cell r="B22" t="str">
            <v>3410-00</v>
          </cell>
          <cell r="C22" t="str">
            <v>Payroll Export Modul</v>
          </cell>
        </row>
        <row r="23">
          <cell r="B23" t="str">
            <v>3500-00</v>
          </cell>
          <cell r="C23" t="str">
            <v>POC Device Per Seat</v>
          </cell>
        </row>
        <row r="24">
          <cell r="B24" t="str">
            <v>3510-00</v>
          </cell>
          <cell r="C24" t="str">
            <v>POC Device Per Seat</v>
          </cell>
        </row>
        <row r="25">
          <cell r="B25" t="str">
            <v>3540-00</v>
          </cell>
          <cell r="C25" t="str">
            <v>POC Device Per Seat</v>
          </cell>
        </row>
        <row r="26">
          <cell r="B26" t="str">
            <v>3560-00</v>
          </cell>
          <cell r="C26" t="str">
            <v>POC Process Review</v>
          </cell>
        </row>
        <row r="27">
          <cell r="B27" t="str">
            <v>3570-00</v>
          </cell>
          <cell r="C27" t="str">
            <v>POC Device On-Site T</v>
          </cell>
        </row>
        <row r="28">
          <cell r="B28" t="str">
            <v>3570-01</v>
          </cell>
          <cell r="C28" t="str">
            <v>POC On-Site Training</v>
          </cell>
        </row>
        <row r="29">
          <cell r="B29" t="str">
            <v>3570-02</v>
          </cell>
          <cell r="C29" t="str">
            <v>POC On-Site Training</v>
          </cell>
        </row>
        <row r="30">
          <cell r="B30" t="str">
            <v>3570-03</v>
          </cell>
          <cell r="C30" t="str">
            <v>POC On-Site Training</v>
          </cell>
        </row>
        <row r="31">
          <cell r="B31" t="str">
            <v>3570-04</v>
          </cell>
          <cell r="C31" t="str">
            <v>POC On-Site Training</v>
          </cell>
        </row>
        <row r="32">
          <cell r="B32" t="str">
            <v>3570-05</v>
          </cell>
          <cell r="C32" t="str">
            <v>POC On-Site Training</v>
          </cell>
        </row>
        <row r="33">
          <cell r="B33" t="str">
            <v>3570-06</v>
          </cell>
          <cell r="C33" t="str">
            <v>POC On-Site Training</v>
          </cell>
        </row>
        <row r="34">
          <cell r="B34" t="str">
            <v>3570-07</v>
          </cell>
          <cell r="C34" t="str">
            <v>POC On-Site Training</v>
          </cell>
        </row>
        <row r="35">
          <cell r="B35" t="str">
            <v>3572-00</v>
          </cell>
          <cell r="C35" t="str">
            <v>POC Remote Training</v>
          </cell>
        </row>
        <row r="36">
          <cell r="B36" t="str">
            <v>3573-00</v>
          </cell>
          <cell r="C36" t="str">
            <v>POC Travel Time</v>
          </cell>
        </row>
        <row r="37">
          <cell r="B37" t="str">
            <v>3700-00</v>
          </cell>
          <cell r="C37" t="str">
            <v>Prompt Lease</v>
          </cell>
        </row>
        <row r="38">
          <cell r="B38" t="str">
            <v>3710-00</v>
          </cell>
          <cell r="C38" t="str">
            <v>Prompt-Lite Lease</v>
          </cell>
        </row>
        <row r="39">
          <cell r="B39" t="str">
            <v>3720-00</v>
          </cell>
          <cell r="C39" t="str">
            <v>Prompt Link</v>
          </cell>
        </row>
        <row r="40">
          <cell r="B40" t="str">
            <v>3730-00</v>
          </cell>
          <cell r="C40" t="str">
            <v>Prompt 8 Upgrade</v>
          </cell>
        </row>
        <row r="41">
          <cell r="B41" t="str">
            <v>3740-00</v>
          </cell>
          <cell r="C41" t="str">
            <v>Prompt Maintenance</v>
          </cell>
        </row>
        <row r="42">
          <cell r="B42" t="str">
            <v>3750-00</v>
          </cell>
          <cell r="C42" t="str">
            <v>Prompt-Lite Maintena</v>
          </cell>
        </row>
        <row r="43">
          <cell r="B43" t="str">
            <v>3760-00</v>
          </cell>
          <cell r="C43" t="str">
            <v>Prompt Implementatio</v>
          </cell>
        </row>
        <row r="44">
          <cell r="B44" t="str">
            <v>3770-00</v>
          </cell>
          <cell r="C44" t="str">
            <v>Prompt Onsite Traini</v>
          </cell>
        </row>
        <row r="45">
          <cell r="B45" t="str">
            <v>3771-00</v>
          </cell>
          <cell r="C45" t="str">
            <v>Prompt Training - LC</v>
          </cell>
        </row>
        <row r="46">
          <cell r="B46" t="str">
            <v>3771-01</v>
          </cell>
          <cell r="C46" t="str">
            <v>Prompt Training at L</v>
          </cell>
        </row>
        <row r="47">
          <cell r="B47" t="str">
            <v>3771-02</v>
          </cell>
          <cell r="C47" t="str">
            <v>Prompt Training at L</v>
          </cell>
        </row>
        <row r="48">
          <cell r="B48" t="str">
            <v>3772-00</v>
          </cell>
          <cell r="C48" t="str">
            <v>Prompt Training - Re</v>
          </cell>
        </row>
        <row r="49">
          <cell r="B49" t="str">
            <v>3773-00</v>
          </cell>
          <cell r="C49" t="str">
            <v>Prompt-Travel Time</v>
          </cell>
        </row>
        <row r="50">
          <cell r="B50" t="str">
            <v>3800-00</v>
          </cell>
          <cell r="C50" t="str">
            <v>Receivables Master</v>
          </cell>
        </row>
        <row r="51">
          <cell r="B51" t="str">
            <v>3801-00</v>
          </cell>
          <cell r="C51" t="str">
            <v>Revenue Intelligence</v>
          </cell>
        </row>
        <row r="52">
          <cell r="B52" t="str">
            <v>3810-00</v>
          </cell>
          <cell r="C52" t="str">
            <v>Total Picture</v>
          </cell>
        </row>
        <row r="53">
          <cell r="B53" t="str">
            <v>3830-00</v>
          </cell>
          <cell r="C53" t="str">
            <v>Episode Master</v>
          </cell>
        </row>
        <row r="54">
          <cell r="B54" t="str">
            <v>3840-00</v>
          </cell>
          <cell r="C54" t="str">
            <v>HMO Watch</v>
          </cell>
        </row>
        <row r="55">
          <cell r="B55" t="str">
            <v>3900-00</v>
          </cell>
          <cell r="C55" t="str">
            <v>Multum Drug Database</v>
          </cell>
        </row>
        <row r="56">
          <cell r="B56" t="str">
            <v>3905-00</v>
          </cell>
          <cell r="C56" t="str">
            <v>Drug Database Site F</v>
          </cell>
        </row>
        <row r="57">
          <cell r="B57" t="str">
            <v>3905-01</v>
          </cell>
          <cell r="C57" t="str">
            <v>Drug Database FTE Fe</v>
          </cell>
        </row>
        <row r="58">
          <cell r="B58" t="str">
            <v>3920-00</v>
          </cell>
          <cell r="C58" t="str">
            <v>3rd Party Software/H</v>
          </cell>
        </row>
        <row r="59">
          <cell r="B59" t="str">
            <v>3930-00</v>
          </cell>
          <cell r="C59" t="str">
            <v>User Manual Patron</v>
          </cell>
        </row>
        <row r="60">
          <cell r="B60" t="str">
            <v>3931-00</v>
          </cell>
          <cell r="C60" t="str">
            <v>User Manual Prompt</v>
          </cell>
        </row>
        <row r="61">
          <cell r="B61" t="str">
            <v>3940-00</v>
          </cell>
          <cell r="C61" t="str">
            <v>User Conference</v>
          </cell>
        </row>
        <row r="62">
          <cell r="B62" t="str">
            <v>3999-01</v>
          </cell>
          <cell r="C62" t="str">
            <v>Airfare</v>
          </cell>
        </row>
        <row r="63">
          <cell r="B63" t="str">
            <v>3999-02</v>
          </cell>
          <cell r="C63" t="str">
            <v>Lodging</v>
          </cell>
        </row>
        <row r="64">
          <cell r="B64" t="str">
            <v>3999-03</v>
          </cell>
          <cell r="C64" t="str">
            <v>Meals</v>
          </cell>
        </row>
        <row r="65">
          <cell r="B65" t="str">
            <v>3999-04</v>
          </cell>
          <cell r="C65" t="str">
            <v>Rental Car</v>
          </cell>
        </row>
        <row r="66">
          <cell r="B66" t="str">
            <v>3999-05</v>
          </cell>
          <cell r="C66" t="str">
            <v>Parking</v>
          </cell>
        </row>
        <row r="67">
          <cell r="B67" t="str">
            <v>3999-06</v>
          </cell>
          <cell r="C67" t="str">
            <v>Fuel</v>
          </cell>
        </row>
        <row r="68">
          <cell r="B68" t="str">
            <v>3999-07</v>
          </cell>
          <cell r="C68" t="str">
            <v>Mileage</v>
          </cell>
        </row>
        <row r="69">
          <cell r="B69" t="str">
            <v>3999-08</v>
          </cell>
          <cell r="C69" t="str">
            <v>Miscellaneous Expens</v>
          </cell>
        </row>
        <row r="70">
          <cell r="B70" t="str">
            <v>8850-00</v>
          </cell>
          <cell r="C70" t="str">
            <v>Bad Debt Expense</v>
          </cell>
        </row>
        <row r="71">
          <cell r="B71" t="str">
            <v>8920-00</v>
          </cell>
          <cell r="C71" t="str">
            <v>Beta Compensation</v>
          </cell>
        </row>
        <row r="72">
          <cell r="B72" t="str">
            <v>8920-50</v>
          </cell>
          <cell r="C72" t="str">
            <v>Credit for Hosting O</v>
          </cell>
        </row>
      </sheetData>
      <sheetData sheetId="23" refreshError="1">
        <row r="4">
          <cell r="A4">
            <v>3300</v>
          </cell>
          <cell r="B4" t="str">
            <v>Patron-Per Seat License Fee</v>
          </cell>
        </row>
        <row r="5">
          <cell r="A5">
            <v>3301</v>
          </cell>
          <cell r="B5" t="str">
            <v>Patron - Def. Rev Movement</v>
          </cell>
        </row>
        <row r="6">
          <cell r="A6">
            <v>3310</v>
          </cell>
          <cell r="B6" t="str">
            <v>Patron-Per Seat Lease Fee</v>
          </cell>
        </row>
        <row r="7">
          <cell r="A7">
            <v>3320</v>
          </cell>
          <cell r="B7" t="str">
            <v>Patron-Patient Flex Fee</v>
          </cell>
        </row>
        <row r="8">
          <cell r="A8">
            <v>3340</v>
          </cell>
          <cell r="B8" t="str">
            <v>Patron Maintenance Fee</v>
          </cell>
        </row>
        <row r="9">
          <cell r="A9">
            <v>3345</v>
          </cell>
          <cell r="B9" t="str">
            <v>Patron Office Per Seat Annual Maintenance</v>
          </cell>
        </row>
        <row r="10">
          <cell r="A10">
            <v>3351</v>
          </cell>
          <cell r="B10" t="str">
            <v>Patron Hosting Service</v>
          </cell>
        </row>
        <row r="11">
          <cell r="A11">
            <v>3370</v>
          </cell>
          <cell r="B11" t="str">
            <v>Patron Training-Onsite</v>
          </cell>
        </row>
        <row r="12">
          <cell r="A12">
            <v>3371</v>
          </cell>
          <cell r="B12" t="str">
            <v>Patron Training-LCS</v>
          </cell>
        </row>
        <row r="13">
          <cell r="A13">
            <v>3372</v>
          </cell>
          <cell r="B13" t="str">
            <v>Patron Training-Phone</v>
          </cell>
        </row>
        <row r="14">
          <cell r="A14">
            <v>3373</v>
          </cell>
          <cell r="B14" t="str">
            <v>Patron Training-Travel Time</v>
          </cell>
        </row>
        <row r="15">
          <cell r="A15">
            <v>3405</v>
          </cell>
          <cell r="B15" t="str">
            <v>PtCT Interface Maintenance</v>
          </cell>
        </row>
        <row r="16">
          <cell r="A16">
            <v>3410</v>
          </cell>
          <cell r="B16" t="str">
            <v>Payroll Interface</v>
          </cell>
        </row>
        <row r="17">
          <cell r="A17">
            <v>3500</v>
          </cell>
          <cell r="B17" t="str">
            <v>POC License Fees</v>
          </cell>
        </row>
        <row r="18">
          <cell r="A18">
            <v>3501</v>
          </cell>
          <cell r="B18" t="str">
            <v>Patron POC - Def. Rev Movement</v>
          </cell>
        </row>
        <row r="19">
          <cell r="A19">
            <v>3510</v>
          </cell>
          <cell r="B19" t="str">
            <v>POC Lease Fees</v>
          </cell>
        </row>
        <row r="20">
          <cell r="A20">
            <v>3540</v>
          </cell>
          <cell r="B20" t="str">
            <v>POC Maintenance fees</v>
          </cell>
        </row>
        <row r="21">
          <cell r="A21">
            <v>3545</v>
          </cell>
          <cell r="B21" t="str">
            <v>POC Device Per Seat Annual Maitenance Fee</v>
          </cell>
        </row>
        <row r="22">
          <cell r="A22">
            <v>3560</v>
          </cell>
          <cell r="B22" t="str">
            <v>POC Implementation</v>
          </cell>
        </row>
        <row r="23">
          <cell r="A23">
            <v>3570</v>
          </cell>
          <cell r="B23" t="str">
            <v>POC-Onsite Training</v>
          </cell>
        </row>
        <row r="24">
          <cell r="A24">
            <v>3572</v>
          </cell>
          <cell r="B24" t="str">
            <v>POC Training Phone</v>
          </cell>
        </row>
        <row r="25">
          <cell r="A25">
            <v>3573</v>
          </cell>
          <cell r="B25" t="str">
            <v>POC Travel Time</v>
          </cell>
        </row>
        <row r="26">
          <cell r="A26">
            <v>3700</v>
          </cell>
          <cell r="B26" t="str">
            <v>Prompt Lease Fee</v>
          </cell>
        </row>
        <row r="27">
          <cell r="A27">
            <v>3710</v>
          </cell>
          <cell r="B27" t="str">
            <v>Prompt-Lite Lease Fee</v>
          </cell>
        </row>
        <row r="28">
          <cell r="A28">
            <v>3720</v>
          </cell>
          <cell r="B28" t="str">
            <v>Prompt Link Fee</v>
          </cell>
        </row>
        <row r="29">
          <cell r="A29">
            <v>3740</v>
          </cell>
          <cell r="B29" t="str">
            <v>Prompt Maintenance Fee</v>
          </cell>
        </row>
        <row r="30">
          <cell r="A30">
            <v>3750</v>
          </cell>
          <cell r="B30" t="str">
            <v>Prompt Lite Maintenance</v>
          </cell>
        </row>
        <row r="31">
          <cell r="A31">
            <v>3772</v>
          </cell>
          <cell r="B31" t="str">
            <v>Prompt Training - Phone</v>
          </cell>
        </row>
        <row r="32">
          <cell r="A32">
            <v>3799</v>
          </cell>
          <cell r="B32" t="str">
            <v>Prompt Returns</v>
          </cell>
        </row>
        <row r="33">
          <cell r="A33">
            <v>3800</v>
          </cell>
          <cell r="B33" t="str">
            <v>Receivables Master</v>
          </cell>
        </row>
        <row r="34">
          <cell r="A34">
            <v>3801</v>
          </cell>
          <cell r="B34" t="str">
            <v>Revenue Intelligence</v>
          </cell>
        </row>
        <row r="35">
          <cell r="A35">
            <v>3810</v>
          </cell>
          <cell r="B35" t="str">
            <v>Total Picture</v>
          </cell>
        </row>
        <row r="36">
          <cell r="A36">
            <v>3830</v>
          </cell>
          <cell r="B36" t="str">
            <v>Episode Master</v>
          </cell>
        </row>
        <row r="37">
          <cell r="A37">
            <v>3840</v>
          </cell>
          <cell r="B37" t="str">
            <v>HMO Watch</v>
          </cell>
        </row>
        <row r="38">
          <cell r="A38">
            <v>3850</v>
          </cell>
          <cell r="B38" t="str">
            <v>(FSD) - Def. Rev. Movement</v>
          </cell>
        </row>
        <row r="39">
          <cell r="A39">
            <v>3900</v>
          </cell>
          <cell r="B39" t="str">
            <v>Drug Database - Multum</v>
          </cell>
        </row>
        <row r="40">
          <cell r="A40">
            <v>3901</v>
          </cell>
          <cell r="B40" t="str">
            <v>Multum Drug Database Annual Fee</v>
          </cell>
        </row>
        <row r="41">
          <cell r="A41">
            <v>3905</v>
          </cell>
          <cell r="B41" t="str">
            <v>Drug Datases - Prompt</v>
          </cell>
        </row>
        <row r="42">
          <cell r="A42">
            <v>3910</v>
          </cell>
          <cell r="B42" t="str">
            <v>3rd Party SW - Def. Rev. Movement</v>
          </cell>
        </row>
        <row r="43">
          <cell r="A43">
            <v>3920</v>
          </cell>
          <cell r="B43" t="str">
            <v>Hyper Access</v>
          </cell>
        </row>
        <row r="44">
          <cell r="A44">
            <v>3930</v>
          </cell>
          <cell r="B44" t="str">
            <v>User Manual-Patron</v>
          </cell>
        </row>
        <row r="45">
          <cell r="A45">
            <v>3990</v>
          </cell>
          <cell r="B45" t="str">
            <v>Other Revenue</v>
          </cell>
        </row>
        <row r="46">
          <cell r="A46">
            <v>3999</v>
          </cell>
          <cell r="B46" t="str">
            <v>Travel Revenue-Reimbursed</v>
          </cell>
        </row>
        <row r="47">
          <cell r="A47" t="str">
            <v>Grand Total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4">
          <cell r="B4" t="str">
            <v>G&amp;A Summary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qqqq"/>
      <sheetName val="qqq"/>
      <sheetName val="qqqq"/>
      <sheetName val="qqqS2"/>
      <sheetName val="AvP.Data"/>
      <sheetName val="aaa.AvB.D"/>
      <sheetName val="2do"/>
      <sheetName val="A"/>
      <sheetName val="UPDATE"/>
      <sheetName val="Bridge.2021"/>
      <sheetName val="D.FS.SUM"/>
      <sheetName val="D.Clb.Rev"/>
      <sheetName val="D.Clb.4WE"/>
      <sheetName val="D.Addbacks"/>
      <sheetName val="D.CovSum"/>
      <sheetName val="D.CapEx"/>
      <sheetName val="D.FS"/>
      <sheetName val="D.FS.Comp"/>
      <sheetName val="R.RevProj"/>
      <sheetName val="R.Memo2"/>
      <sheetName val="R.Memo"/>
      <sheetName val="R.Table"/>
      <sheetName val="{l}"/>
      <sheetName val="NR.G&amp;A"/>
      <sheetName val="FS"/>
      <sheetName val="R.Dash"/>
      <sheetName val="R.AP"/>
      <sheetName val="R.FreCF"/>
      <sheetName val="R.Rent"/>
      <sheetName val="C.Close"/>
      <sheetName val="R.club_P&amp;L"/>
      <sheetName val="R.P&amp;L_Act"/>
      <sheetName val="R.Sum"/>
      <sheetName val="R.RcvModel"/>
      <sheetName val="R.Tax"/>
      <sheetName val="R.Recon"/>
      <sheetName val="R.Vendor"/>
      <sheetName val="R.BS"/>
      <sheetName val="R.WkCF"/>
      <sheetName val="R.RentDef"/>
      <sheetName val="R.Advisors"/>
      <sheetName val="R.RentSean"/>
      <sheetName val="R.Rev"/>
      <sheetName val="R.Ops"/>
      <sheetName val="R.RentSave"/>
      <sheetName val="R.close"/>
      <sheetName val="R.lease"/>
      <sheetName val="R.PTExit"/>
      <sheetName val="R.ExitCost"/>
      <sheetName val="R.EE"/>
      <sheetName val="R.DefRev"/>
      <sheetName val="R.output"/>
      <sheetName val="R.CntModel"/>
      <sheetName val="Additions"/>
      <sheetName val="Brd.C"/>
      <sheetName val="Brd.CX"/>
      <sheetName val="Brd.Mrkt"/>
      <sheetName val="Brd.RP"/>
      <sheetName val="Brd.P&amp;L"/>
      <sheetName val="Brd.CXU"/>
      <sheetName val="Brd.LV.&amp;.Cv"/>
      <sheetName val="Brd.CXU.1"/>
      <sheetName val="Brd.CXU.2"/>
      <sheetName val="BX"/>
      <sheetName val="BX.BS Impact"/>
      <sheetName val="C.View"/>
      <sheetName val="C.P&amp;L"/>
      <sheetName val="C.P&amp;L.q"/>
      <sheetName val="CX.G"/>
      <sheetName val="CX.M"/>
      <sheetName val="CX.Recap"/>
      <sheetName val="old.CvC"/>
      <sheetName val="CX.Unfi.by.C"/>
      <sheetName val="Det.C"/>
      <sheetName val="Det.C.by.C"/>
      <sheetName val="Det.CX"/>
      <sheetName val="Det.RP"/>
      <sheetName val="D.RP"/>
      <sheetName val="D.Clubs"/>
      <sheetName val="D.P&amp;L"/>
      <sheetName val="D.CvC.2"/>
      <sheetName val="D.Adds.by.Q"/>
      <sheetName val="D.Cov"/>
      <sheetName val="D.Cov.Det"/>
      <sheetName val="D.Cov.ppt"/>
      <sheetName val="D.CX.by.V"/>
      <sheetName val="D.Def"/>
      <sheetName val="D.sum"/>
      <sheetName val="E&amp;Lv.ch"/>
      <sheetName val="Est%FedFFE"/>
      <sheetName val="Est%StFFE"/>
      <sheetName val="Est%LH-Fed"/>
      <sheetName val="Est%LH-St"/>
      <sheetName val="Fed-LH"/>
      <sheetName val="Fre.Sum"/>
      <sheetName val="FS.Sens"/>
      <sheetName val="FS.Sc.Sum"/>
      <sheetName val="FS.A"/>
      <sheetName val="FS.A.Q"/>
      <sheetName val="FS.Ins"/>
      <sheetName val="FS.v.pr.v's"/>
      <sheetName val="GE.E2"/>
      <sheetName val="I"/>
      <sheetName val="Line.A"/>
      <sheetName val="LL_AR"/>
      <sheetName val="LL_FS"/>
      <sheetName val="MDA.f.Proj"/>
      <sheetName val="NCA"/>
      <sheetName val="Nw.C.Sum"/>
      <sheetName val="P&amp;L.ACC"/>
      <sheetName val="P.Fee"/>
      <sheetName val="PFE"/>
      <sheetName val="ppt.Brd"/>
      <sheetName val="p.ULE"/>
      <sheetName val="p.Input"/>
      <sheetName val="173.Tosh"/>
      <sheetName val="181.Canyon"/>
      <sheetName val="182.Wilson"/>
      <sheetName val="p.Rev.Ramp"/>
      <sheetName val="PT.DfRv"/>
      <sheetName val="Rqqq"/>
      <sheetName val="R.Grps"/>
      <sheetName val="State-FFE"/>
      <sheetName val="Sum.Club"/>
      <sheetName val="Top-Level Work"/>
      <sheetName val="TX"/>
      <sheetName val="Tx.B2"/>
      <sheetName val="Tx.Fed"/>
      <sheetName val="Tx.Grid"/>
      <sheetName val="Tx.St"/>
      <sheetName val="Tx.State-LH"/>
      <sheetName val="TxRec"/>
      <sheetName val="v.'18Ref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A4" t="str">
            <v>3A</v>
          </cell>
        </row>
      </sheetData>
      <sheetData sheetId="22"/>
      <sheetData sheetId="23"/>
      <sheetData sheetId="24">
        <row r="11">
          <cell r="A11" t="str">
            <v>ISHC - P&amp;L's</v>
          </cell>
        </row>
      </sheetData>
      <sheetData sheetId="25">
        <row r="125">
          <cell r="A125">
            <v>2</v>
          </cell>
        </row>
      </sheetData>
      <sheetData sheetId="26">
        <row r="7">
          <cell r="D7">
            <v>43496</v>
          </cell>
        </row>
      </sheetData>
      <sheetData sheetId="27">
        <row r="12">
          <cell r="M12">
            <v>44074</v>
          </cell>
        </row>
        <row r="13">
          <cell r="M13">
            <v>44227</v>
          </cell>
        </row>
      </sheetData>
      <sheetData sheetId="28"/>
      <sheetData sheetId="29"/>
      <sheetData sheetId="30"/>
      <sheetData sheetId="31"/>
      <sheetData sheetId="32"/>
      <sheetData sheetId="33">
        <row r="5">
          <cell r="E5">
            <v>44074</v>
          </cell>
        </row>
      </sheetData>
      <sheetData sheetId="34"/>
      <sheetData sheetId="35"/>
      <sheetData sheetId="36"/>
      <sheetData sheetId="37">
        <row r="2">
          <cell r="I2">
            <v>0.3689483129227551</v>
          </cell>
        </row>
      </sheetData>
      <sheetData sheetId="38">
        <row r="22">
          <cell r="IE22">
            <v>44078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 11"/>
      <sheetName val="JH JUN 3 "/>
      <sheetName val="JH piv1"/>
      <sheetName val="JH piv2"/>
      <sheetName val="JH piv3"/>
      <sheetName val="JH JUN"/>
      <sheetName val="JH JUN 2 "/>
      <sheetName val="June Billing  to 6-9-11"/>
      <sheetName val="diff MR &amp; Billing summary"/>
      <sheetName val="Piv JH3 - A"/>
      <sheetName val="CODES"/>
      <sheetName val="Compare Jun Billing Reg to MR"/>
      <sheetName val="Jun Billing PIV"/>
      <sheetName val="Billing May11"/>
      <sheetName val="Inactive"/>
      <sheetName val="V_5 customers per notes"/>
      <sheetName val="Customer Notes"/>
      <sheetName val="CF AR 5-31-11"/>
      <sheetName val="xx JH JUN 3 superceded"/>
      <sheetName val="DEC10"/>
      <sheetName val="JAN 11"/>
      <sheetName val="FEB 11"/>
      <sheetName val="MAR11"/>
      <sheetName val="APR 11"/>
      <sheetName val="MAY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C5" t="str">
            <v>Adams Home Hlth</v>
          </cell>
        </row>
      </sheetData>
      <sheetData sheetId="13">
        <row r="4">
          <cell r="B4" t="str">
            <v>All Temporaries, Inc.</v>
          </cell>
        </row>
      </sheetData>
      <sheetData sheetId="14">
        <row r="5">
          <cell r="C5" t="str">
            <v>Adams Home Hlth</v>
          </cell>
          <cell r="D5" t="str">
            <v>N/A</v>
          </cell>
          <cell r="E5" t="str">
            <v>Inactive</v>
          </cell>
        </row>
        <row r="6">
          <cell r="C6" t="str">
            <v>Amer. Nat. Home Hlth.</v>
          </cell>
          <cell r="D6" t="str">
            <v>N/A</v>
          </cell>
          <cell r="E6" t="str">
            <v>Inactive</v>
          </cell>
        </row>
        <row r="7">
          <cell r="C7" t="str">
            <v>Bay Area Home Health</v>
          </cell>
          <cell r="D7" t="str">
            <v>N/A</v>
          </cell>
          <cell r="E7" t="str">
            <v>Inactive</v>
          </cell>
        </row>
        <row r="8">
          <cell r="C8" t="str">
            <v>Cambridge MCHC Allina</v>
          </cell>
          <cell r="D8" t="str">
            <v>N/A</v>
          </cell>
          <cell r="E8" t="str">
            <v>Inactive</v>
          </cell>
        </row>
        <row r="9">
          <cell r="C9" t="str">
            <v>Cokato Manor Hm Care</v>
          </cell>
          <cell r="D9" t="str">
            <v>N/A</v>
          </cell>
          <cell r="E9" t="str">
            <v>Inactive</v>
          </cell>
        </row>
        <row r="10">
          <cell r="C10" t="str">
            <v>Colorado Plains</v>
          </cell>
          <cell r="D10" t="str">
            <v>N/A</v>
          </cell>
          <cell r="E10" t="str">
            <v>Inactive</v>
          </cell>
        </row>
        <row r="11">
          <cell r="C11" t="str">
            <v>Crestview Home Care</v>
          </cell>
          <cell r="D11" t="str">
            <v>N/A</v>
          </cell>
          <cell r="E11" t="str">
            <v>Inactive</v>
          </cell>
        </row>
        <row r="12">
          <cell r="C12" t="str">
            <v>Harbor Health Services</v>
          </cell>
          <cell r="D12" t="str">
            <v>N/A</v>
          </cell>
          <cell r="E12" t="str">
            <v>Inactive</v>
          </cell>
        </row>
        <row r="13">
          <cell r="C13" t="str">
            <v>Heartland Home Health</v>
          </cell>
          <cell r="D13" t="str">
            <v>N/A</v>
          </cell>
          <cell r="E13" t="str">
            <v>Inactive</v>
          </cell>
        </row>
        <row r="14">
          <cell r="C14" t="str">
            <v>Heritage of Edina, Inc.</v>
          </cell>
          <cell r="D14" t="str">
            <v>N/A</v>
          </cell>
          <cell r="E14" t="str">
            <v>Inactive</v>
          </cell>
        </row>
        <row r="15">
          <cell r="C15" t="str">
            <v>Hmong Home Health</v>
          </cell>
          <cell r="D15" t="str">
            <v>N/A</v>
          </cell>
          <cell r="E15" t="str">
            <v>Inactive</v>
          </cell>
        </row>
        <row r="16">
          <cell r="C16" t="str">
            <v>Home Advantage Hlth</v>
          </cell>
          <cell r="D16" t="str">
            <v>N/A</v>
          </cell>
          <cell r="E16" t="str">
            <v>Inactive</v>
          </cell>
        </row>
        <row r="17">
          <cell r="C17" t="str">
            <v>INFO-X System Cons.</v>
          </cell>
          <cell r="D17" t="str">
            <v>N/A</v>
          </cell>
          <cell r="E17" t="str">
            <v>Inactive</v>
          </cell>
        </row>
        <row r="18">
          <cell r="C18" t="str">
            <v>Marquette University</v>
          </cell>
          <cell r="D18" t="str">
            <v>N/A</v>
          </cell>
          <cell r="E18" t="str">
            <v>Inactive</v>
          </cell>
        </row>
        <row r="19">
          <cell r="C19" t="str">
            <v>Minnesota Home Care</v>
          </cell>
          <cell r="D19" t="str">
            <v>N/A</v>
          </cell>
          <cell r="E19" t="str">
            <v>Inactive</v>
          </cell>
        </row>
        <row r="20">
          <cell r="C20" t="str">
            <v>Monroe County</v>
          </cell>
          <cell r="D20" t="str">
            <v>N/A</v>
          </cell>
          <cell r="E20" t="str">
            <v>Inactive</v>
          </cell>
        </row>
        <row r="21">
          <cell r="C21" t="str">
            <v>Reliable Care</v>
          </cell>
          <cell r="D21" t="str">
            <v>N/A</v>
          </cell>
          <cell r="E21" t="str">
            <v>Inactive</v>
          </cell>
        </row>
        <row r="22">
          <cell r="C22" t="str">
            <v>San Diego County</v>
          </cell>
          <cell r="D22" t="str">
            <v>N/A</v>
          </cell>
          <cell r="E22" t="str">
            <v>Inactive</v>
          </cell>
        </row>
        <row r="23">
          <cell r="C23" t="str">
            <v>St. Elizabeth Hospital &amp; Nursing Home</v>
          </cell>
          <cell r="D23" t="str">
            <v>N/A</v>
          </cell>
          <cell r="E23" t="str">
            <v>Inactive</v>
          </cell>
        </row>
        <row r="24">
          <cell r="C24" t="str">
            <v>UCA Home Health</v>
          </cell>
          <cell r="D24" t="str">
            <v>N/A</v>
          </cell>
          <cell r="E24" t="str">
            <v>Inactive</v>
          </cell>
        </row>
        <row r="25">
          <cell r="C25" t="str">
            <v>Univ of Minn.</v>
          </cell>
          <cell r="D25" t="str">
            <v>N/A</v>
          </cell>
          <cell r="E25" t="str">
            <v>Inactive</v>
          </cell>
        </row>
        <row r="26">
          <cell r="C26" t="str">
            <v>Universal HH, Inc.</v>
          </cell>
          <cell r="D26" t="str">
            <v>N/A</v>
          </cell>
          <cell r="E26" t="str">
            <v>Inactive</v>
          </cell>
        </row>
        <row r="27">
          <cell r="E27" t="str">
            <v>Inactive</v>
          </cell>
        </row>
        <row r="28">
          <cell r="C28" t="str">
            <v xml:space="preserve"> Sinclair Home Care - University of Missouri</v>
          </cell>
          <cell r="D28" t="str">
            <v>SUS</v>
          </cell>
          <cell r="E28" t="str">
            <v>Inactive</v>
          </cell>
        </row>
        <row r="29">
          <cell r="C29" t="str">
            <v>A&amp;T Multihealthcare Services  (TAD)</v>
          </cell>
          <cell r="D29" t="str">
            <v>SUS</v>
          </cell>
          <cell r="E29" t="str">
            <v>Inactive</v>
          </cell>
        </row>
        <row r="30">
          <cell r="C30" t="str">
            <v xml:space="preserve">Able Care </v>
          </cell>
          <cell r="D30" t="str">
            <v>SUS</v>
          </cell>
          <cell r="E30" t="str">
            <v>Inactive</v>
          </cell>
        </row>
        <row r="31">
          <cell r="C31" t="str">
            <v>Activ-Care Home Health Services  (TAD)</v>
          </cell>
          <cell r="D31" t="str">
            <v>SUS</v>
          </cell>
          <cell r="E31" t="str">
            <v>Inactive</v>
          </cell>
        </row>
        <row r="32">
          <cell r="C32" t="str">
            <v>Allegiance Home Health</v>
          </cell>
          <cell r="D32" t="str">
            <v>SUS</v>
          </cell>
          <cell r="E32" t="str">
            <v>Inactive</v>
          </cell>
        </row>
        <row r="33">
          <cell r="C33" t="str">
            <v>Alliance Health Services, Inc. (TAD)</v>
          </cell>
          <cell r="D33" t="str">
            <v>SUS</v>
          </cell>
          <cell r="E33" t="str">
            <v>Inactive</v>
          </cell>
        </row>
        <row r="34">
          <cell r="C34" t="str">
            <v>American HH Svcs.</v>
          </cell>
          <cell r="D34" t="str">
            <v>SUS</v>
          </cell>
          <cell r="E34" t="str">
            <v>Inactive</v>
          </cell>
        </row>
        <row r="35">
          <cell r="C35" t="str">
            <v>Area Agency on Aging</v>
          </cell>
          <cell r="D35" t="str">
            <v>SUS</v>
          </cell>
          <cell r="E35" t="str">
            <v>Inactive</v>
          </cell>
        </row>
        <row r="36">
          <cell r="C36" t="str">
            <v>Argus Home Care, Inc.</v>
          </cell>
          <cell r="D36" t="str">
            <v>SUS</v>
          </cell>
          <cell r="E36" t="str">
            <v>Inactive</v>
          </cell>
        </row>
        <row r="37">
          <cell r="C37" t="str">
            <v>Arlingworth H.H.Care</v>
          </cell>
          <cell r="D37" t="str">
            <v>SUS</v>
          </cell>
          <cell r="E37" t="str">
            <v>Inactive</v>
          </cell>
        </row>
        <row r="38">
          <cell r="C38" t="str">
            <v>Augustana H.H. Care</v>
          </cell>
          <cell r="D38" t="str">
            <v>SUS</v>
          </cell>
          <cell r="E38" t="str">
            <v>Inactive</v>
          </cell>
        </row>
        <row r="39">
          <cell r="C39" t="str">
            <v>Bedford Regional Medical Center</v>
          </cell>
          <cell r="D39" t="str">
            <v>SUS</v>
          </cell>
          <cell r="E39" t="str">
            <v>Inactive</v>
          </cell>
        </row>
        <row r="40">
          <cell r="C40" t="str">
            <v>Bethel Hm &amp; Svcs, Inc.</v>
          </cell>
          <cell r="D40" t="str">
            <v>SUS</v>
          </cell>
          <cell r="E40" t="str">
            <v>Inactive</v>
          </cell>
        </row>
        <row r="41">
          <cell r="C41" t="str">
            <v>Bethel VNA</v>
          </cell>
          <cell r="D41" t="str">
            <v>SUS</v>
          </cell>
          <cell r="E41" t="str">
            <v>Inactive</v>
          </cell>
        </row>
        <row r="42">
          <cell r="C42" t="str">
            <v>Big Country Healthcare Services</v>
          </cell>
          <cell r="D42" t="str">
            <v>SUS</v>
          </cell>
          <cell r="E42" t="str">
            <v>Inactive</v>
          </cell>
        </row>
        <row r="43">
          <cell r="C43" t="str">
            <v>Camp Home Health  (TAD)</v>
          </cell>
          <cell r="D43" t="str">
            <v>SUS</v>
          </cell>
          <cell r="E43" t="str">
            <v>Inactive</v>
          </cell>
        </row>
        <row r="44">
          <cell r="C44" t="str">
            <v>Cannon Falls Medical Center</v>
          </cell>
          <cell r="D44" t="str">
            <v>SUS</v>
          </cell>
          <cell r="E44" t="str">
            <v>Inactive</v>
          </cell>
        </row>
        <row r="45">
          <cell r="C45" t="str">
            <v>Care Temps</v>
          </cell>
          <cell r="D45" t="str">
            <v>SUS</v>
          </cell>
          <cell r="E45" t="str">
            <v>Inactive</v>
          </cell>
        </row>
        <row r="46">
          <cell r="C46" t="str">
            <v>CareFocus Corporation</v>
          </cell>
          <cell r="D46" t="str">
            <v>SUS</v>
          </cell>
          <cell r="E46" t="str">
            <v>Inactive</v>
          </cell>
        </row>
        <row r="47">
          <cell r="C47" t="str">
            <v>Cass Co. Health Dept</v>
          </cell>
          <cell r="D47" t="str">
            <v>SUS</v>
          </cell>
          <cell r="E47" t="str">
            <v>Inactive</v>
          </cell>
        </row>
        <row r="48">
          <cell r="C48" t="str">
            <v>Catholic Commun Service</v>
          </cell>
          <cell r="D48" t="str">
            <v>SUS</v>
          </cell>
          <cell r="E48" t="str">
            <v>Inactive</v>
          </cell>
        </row>
        <row r="49">
          <cell r="C49" t="str">
            <v>Cherokee County Community Health</v>
          </cell>
          <cell r="D49" t="str">
            <v>SUS</v>
          </cell>
          <cell r="E49" t="str">
            <v>Inactive</v>
          </cell>
        </row>
        <row r="50">
          <cell r="C50" t="str">
            <v>Com. Hlth Res. Park Falls</v>
          </cell>
          <cell r="D50" t="str">
            <v>SUS</v>
          </cell>
          <cell r="E50" t="str">
            <v>Inactive</v>
          </cell>
        </row>
        <row r="51">
          <cell r="C51" t="str">
            <v>Comm Mem HH Oconto</v>
          </cell>
          <cell r="D51" t="str">
            <v>SUS</v>
          </cell>
          <cell r="E51" t="str">
            <v>Inactive</v>
          </cell>
        </row>
        <row r="52">
          <cell r="C52" t="str">
            <v>Commun Health Serv Marion Co. IA</v>
          </cell>
          <cell r="D52" t="str">
            <v>SUS</v>
          </cell>
          <cell r="E52" t="str">
            <v>Inactive</v>
          </cell>
        </row>
        <row r="53">
          <cell r="C53" t="str">
            <v>Community Health Partnership</v>
          </cell>
          <cell r="D53" t="str">
            <v>SUS</v>
          </cell>
          <cell r="E53" t="str">
            <v>Inactive</v>
          </cell>
        </row>
        <row r="54">
          <cell r="C54" t="str">
            <v>Community Health Professionals - Van Wert, OH</v>
          </cell>
          <cell r="D54" t="str">
            <v>SUS</v>
          </cell>
          <cell r="E54" t="str">
            <v>Inactive</v>
          </cell>
        </row>
        <row r="55">
          <cell r="C55" t="str">
            <v>Community Home Health Agency - MI  (TAD)</v>
          </cell>
          <cell r="D55" t="str">
            <v>SUS</v>
          </cell>
          <cell r="E55" t="str">
            <v>Inactive</v>
          </cell>
        </row>
        <row r="56">
          <cell r="C56" t="str">
            <v>Compassionate HC, Inc</v>
          </cell>
          <cell r="D56" t="str">
            <v>SUS</v>
          </cell>
          <cell r="E56" t="str">
            <v>Inactive</v>
          </cell>
        </row>
        <row r="57">
          <cell r="C57" t="str">
            <v>Concerned Home Care, Inc.</v>
          </cell>
          <cell r="D57" t="str">
            <v>SUS</v>
          </cell>
          <cell r="E57" t="str">
            <v>Inactive</v>
          </cell>
        </row>
        <row r="58">
          <cell r="C58" t="str">
            <v>Crossroads Home Care</v>
          </cell>
          <cell r="D58" t="str">
            <v>SUS</v>
          </cell>
          <cell r="E58" t="str">
            <v>Inactive</v>
          </cell>
        </row>
        <row r="59">
          <cell r="C59" t="str">
            <v>D&amp;M Home Care, Inc.</v>
          </cell>
          <cell r="D59" t="str">
            <v>SUS</v>
          </cell>
          <cell r="E59" t="str">
            <v>Inactive</v>
          </cell>
        </row>
        <row r="60">
          <cell r="C60" t="str">
            <v>Dependable Nursing HHS</v>
          </cell>
          <cell r="D60" t="str">
            <v>SUS</v>
          </cell>
          <cell r="E60" t="str">
            <v>Inactive</v>
          </cell>
        </row>
        <row r="61">
          <cell r="C61" t="str">
            <v>DeQueen Home Health Agency</v>
          </cell>
          <cell r="D61" t="str">
            <v>SUS</v>
          </cell>
          <cell r="E61" t="str">
            <v>Inactive</v>
          </cell>
        </row>
        <row r="62">
          <cell r="C62" t="str">
            <v>Dickinson-Iron District</v>
          </cell>
          <cell r="D62" t="str">
            <v>SUS</v>
          </cell>
          <cell r="E62" t="str">
            <v>Inactive</v>
          </cell>
        </row>
        <row r="63">
          <cell r="C63" t="str">
            <v>Dorothy Sims Registry</v>
          </cell>
          <cell r="D63" t="str">
            <v>SUS</v>
          </cell>
          <cell r="E63" t="str">
            <v>Inactive</v>
          </cell>
        </row>
        <row r="64">
          <cell r="C64" t="str">
            <v>Dorset Nursing Assoc</v>
          </cell>
          <cell r="D64" t="str">
            <v>SUS</v>
          </cell>
          <cell r="E64" t="str">
            <v>Inactive</v>
          </cell>
        </row>
        <row r="65">
          <cell r="C65" t="str">
            <v>Double A Hm Care, Inc</v>
          </cell>
          <cell r="D65" t="str">
            <v>SUS</v>
          </cell>
          <cell r="E65" t="str">
            <v>Inactive</v>
          </cell>
        </row>
        <row r="66">
          <cell r="C66" t="str">
            <v>Excellacare, Inc.</v>
          </cell>
          <cell r="D66" t="str">
            <v>SUS</v>
          </cell>
          <cell r="E66" t="str">
            <v>Inactive</v>
          </cell>
        </row>
        <row r="67">
          <cell r="C67" t="str">
            <v>Family Nursing Services</v>
          </cell>
          <cell r="D67" t="str">
            <v>SUS</v>
          </cell>
          <cell r="E67" t="str">
            <v>Inactive</v>
          </cell>
        </row>
        <row r="68">
          <cell r="C68" t="str">
            <v>Focus Care</v>
          </cell>
          <cell r="D68" t="str">
            <v>SUS</v>
          </cell>
          <cell r="E68" t="str">
            <v>Inactive</v>
          </cell>
        </row>
        <row r="69">
          <cell r="C69" t="str">
            <v>Foundation for Health Care Continuum</v>
          </cell>
          <cell r="D69" t="str">
            <v>SUS</v>
          </cell>
          <cell r="E69" t="str">
            <v>Inactive</v>
          </cell>
        </row>
        <row r="70">
          <cell r="C70" t="str">
            <v>Friends Who Care</v>
          </cell>
          <cell r="D70" t="str">
            <v>SUS</v>
          </cell>
          <cell r="E70" t="str">
            <v>Inactive</v>
          </cell>
        </row>
        <row r="71">
          <cell r="C71" t="str">
            <v>Gentle Care</v>
          </cell>
          <cell r="D71" t="str">
            <v>SUS</v>
          </cell>
          <cell r="E71" t="str">
            <v>Inactive</v>
          </cell>
        </row>
        <row r="72">
          <cell r="C72" t="str">
            <v>Good Neighbor HHC</v>
          </cell>
          <cell r="D72" t="str">
            <v>SUS</v>
          </cell>
          <cell r="E72" t="str">
            <v>Inactive</v>
          </cell>
        </row>
        <row r="73">
          <cell r="C73" t="str">
            <v>Goodhue Wabasha HS</v>
          </cell>
          <cell r="D73" t="str">
            <v>SUS</v>
          </cell>
          <cell r="E73" t="str">
            <v>Inactive</v>
          </cell>
        </row>
        <row r="74">
          <cell r="C74" t="str">
            <v>Grundy County</v>
          </cell>
          <cell r="D74" t="str">
            <v>SUS</v>
          </cell>
          <cell r="E74" t="str">
            <v>Inactive</v>
          </cell>
        </row>
        <row r="75">
          <cell r="C75" t="str">
            <v>Gundersen Lutheran Home</v>
          </cell>
          <cell r="D75" t="str">
            <v>SUS</v>
          </cell>
          <cell r="E75" t="str">
            <v>Inactive</v>
          </cell>
        </row>
        <row r="76">
          <cell r="C76" t="str">
            <v>Hamilton Memorial Home Health Agency</v>
          </cell>
          <cell r="D76" t="str">
            <v>SUS</v>
          </cell>
          <cell r="E76" t="str">
            <v>Inactive</v>
          </cell>
        </row>
        <row r="77">
          <cell r="C77" t="str">
            <v>Health Care Associates</v>
          </cell>
          <cell r="D77" t="str">
            <v>SUS</v>
          </cell>
          <cell r="E77" t="str">
            <v>Inactive</v>
          </cell>
        </row>
        <row r="78">
          <cell r="C78" t="str">
            <v>HH Svcs of NE Wisc.</v>
          </cell>
          <cell r="D78" t="str">
            <v>SUS</v>
          </cell>
          <cell r="E78" t="str">
            <v>Inactive</v>
          </cell>
        </row>
        <row r="79">
          <cell r="C79" t="str">
            <v>High Country Health, Inc.</v>
          </cell>
          <cell r="D79" t="str">
            <v>SUS</v>
          </cell>
          <cell r="E79" t="str">
            <v>Inactive</v>
          </cell>
        </row>
        <row r="80">
          <cell r="C80" t="str">
            <v>Hoosier Hills HHC</v>
          </cell>
          <cell r="D80" t="str">
            <v>SUS</v>
          </cell>
          <cell r="E80" t="str">
            <v>Inactive</v>
          </cell>
        </row>
        <row r="81">
          <cell r="C81" t="str">
            <v>Hospice of Holmes County</v>
          </cell>
          <cell r="D81" t="str">
            <v>SUS</v>
          </cell>
          <cell r="E81" t="str">
            <v>Inactive</v>
          </cell>
        </row>
        <row r="82">
          <cell r="C82" t="str">
            <v>Hospital Home Care - Pinckneyville</v>
          </cell>
          <cell r="D82" t="str">
            <v>SUS</v>
          </cell>
          <cell r="E82" t="str">
            <v>Inactive</v>
          </cell>
        </row>
        <row r="83">
          <cell r="C83" t="str">
            <v>Human Services Inc.</v>
          </cell>
          <cell r="D83" t="str">
            <v>SUS</v>
          </cell>
          <cell r="E83" t="str">
            <v>Inactive</v>
          </cell>
        </row>
        <row r="84">
          <cell r="C84" t="str">
            <v>Hurley Home Care</v>
          </cell>
          <cell r="D84" t="str">
            <v>SUS</v>
          </cell>
          <cell r="E84" t="str">
            <v>Inactive</v>
          </cell>
        </row>
        <row r="85">
          <cell r="C85" t="str">
            <v>Independence First</v>
          </cell>
          <cell r="D85" t="str">
            <v>SUS</v>
          </cell>
          <cell r="E85" t="str">
            <v>Inactive</v>
          </cell>
        </row>
        <row r="86">
          <cell r="C86" t="str">
            <v>Independent Living</v>
          </cell>
          <cell r="D86" t="str">
            <v>SUS</v>
          </cell>
          <cell r="E86" t="str">
            <v>Inactive</v>
          </cell>
        </row>
        <row r="87">
          <cell r="C87" t="str">
            <v>Independent Residential Living</v>
          </cell>
          <cell r="D87" t="str">
            <v>SUS</v>
          </cell>
          <cell r="E87" t="str">
            <v>Inactive</v>
          </cell>
        </row>
        <row r="88">
          <cell r="C88" t="str">
            <v>InfuScience   (formerly First Choice)</v>
          </cell>
          <cell r="D88" t="str">
            <v>SUS</v>
          </cell>
          <cell r="E88" t="str">
            <v>Inactive</v>
          </cell>
        </row>
        <row r="89">
          <cell r="C89" t="str">
            <v>Interim HC of Lk. Super.</v>
          </cell>
          <cell r="D89" t="str">
            <v>SUS</v>
          </cell>
          <cell r="E89" t="str">
            <v>Inactive</v>
          </cell>
        </row>
        <row r="90">
          <cell r="C90" t="str">
            <v>Interim HC of Wausau</v>
          </cell>
          <cell r="D90" t="str">
            <v>SUS</v>
          </cell>
          <cell r="E90" t="str">
            <v>Inactive</v>
          </cell>
        </row>
        <row r="91">
          <cell r="C91" t="str">
            <v>Keweenaw Home Serv.</v>
          </cell>
          <cell r="D91" t="str">
            <v>SUS</v>
          </cell>
          <cell r="E91" t="str">
            <v>Inactive</v>
          </cell>
        </row>
        <row r="92">
          <cell r="C92" t="str">
            <v>KidZ Care Home Hlth</v>
          </cell>
          <cell r="D92" t="str">
            <v>SUS</v>
          </cell>
          <cell r="E92" t="str">
            <v>Inactive</v>
          </cell>
        </row>
        <row r="93">
          <cell r="C93" t="str">
            <v>Lake City Area</v>
          </cell>
          <cell r="D93" t="str">
            <v>SUS</v>
          </cell>
          <cell r="E93" t="str">
            <v>Inactive</v>
          </cell>
        </row>
        <row r="94">
          <cell r="C94" t="str">
            <v>Lakeview Med Cnt, Rice L</v>
          </cell>
          <cell r="D94" t="str">
            <v>SUS</v>
          </cell>
          <cell r="E94" t="str">
            <v>Inactive</v>
          </cell>
        </row>
        <row r="95">
          <cell r="C95" t="str">
            <v>Lapeer County Health Department</v>
          </cell>
          <cell r="D95" t="str">
            <v>SUS</v>
          </cell>
          <cell r="E95" t="str">
            <v>Inactive</v>
          </cell>
        </row>
        <row r="96">
          <cell r="C96" t="str">
            <v>Licking County Aging Program, Inc.</v>
          </cell>
          <cell r="D96" t="str">
            <v>SUS</v>
          </cell>
          <cell r="E96" t="str">
            <v>Inactive</v>
          </cell>
        </row>
        <row r="97">
          <cell r="C97" t="str">
            <v>Lifenet L L C</v>
          </cell>
          <cell r="D97" t="str">
            <v>SUS</v>
          </cell>
          <cell r="E97" t="str">
            <v>Inactive</v>
          </cell>
        </row>
        <row r="98">
          <cell r="C98" t="str">
            <v>Lifespan</v>
          </cell>
          <cell r="D98" t="str">
            <v>SUS</v>
          </cell>
          <cell r="E98" t="str">
            <v>Inactive</v>
          </cell>
        </row>
        <row r="99">
          <cell r="C99" t="str">
            <v>Lifetime Home Care, Inc.  (TAD)</v>
          </cell>
          <cell r="D99" t="str">
            <v>SUS</v>
          </cell>
          <cell r="E99" t="str">
            <v>Inactive</v>
          </cell>
        </row>
        <row r="100">
          <cell r="C100" t="str">
            <v>Living Tree Of Life</v>
          </cell>
          <cell r="D100" t="str">
            <v>SUS</v>
          </cell>
          <cell r="E100" t="str">
            <v>Inactive</v>
          </cell>
        </row>
        <row r="101">
          <cell r="C101" t="str">
            <v>LMAS District Health</v>
          </cell>
          <cell r="D101" t="str">
            <v>SUS</v>
          </cell>
          <cell r="E101" t="str">
            <v>Inactive</v>
          </cell>
        </row>
        <row r="102">
          <cell r="C102" t="str">
            <v>Manitowoc Cnty. HD</v>
          </cell>
          <cell r="D102" t="str">
            <v>SUS</v>
          </cell>
          <cell r="E102" t="str">
            <v>Inactive</v>
          </cell>
        </row>
        <row r="103">
          <cell r="C103" t="str">
            <v>Marion Co HD- Indiana</v>
          </cell>
          <cell r="D103" t="str">
            <v>SUS</v>
          </cell>
          <cell r="E103" t="str">
            <v>Inactive</v>
          </cell>
        </row>
        <row r="104">
          <cell r="C104" t="str">
            <v>McGuffey Home Health Care, LLC.</v>
          </cell>
          <cell r="D104" t="str">
            <v>SUS</v>
          </cell>
          <cell r="E104" t="str">
            <v>Inactive</v>
          </cell>
        </row>
        <row r="105">
          <cell r="C105" t="str">
            <v>McLean VN</v>
          </cell>
          <cell r="D105" t="str">
            <v>SUS</v>
          </cell>
          <cell r="E105" t="str">
            <v>Inactive</v>
          </cell>
        </row>
        <row r="106">
          <cell r="C106" t="str">
            <v>Mercy Assisted Care    (Janesville, WI)</v>
          </cell>
          <cell r="D106" t="str">
            <v>SUS</v>
          </cell>
          <cell r="E106" t="str">
            <v>Inactive</v>
          </cell>
        </row>
        <row r="107">
          <cell r="C107" t="str">
            <v>Meriden Home Health</v>
          </cell>
          <cell r="D107" t="str">
            <v>SUS</v>
          </cell>
          <cell r="E107" t="str">
            <v>Inactive</v>
          </cell>
        </row>
        <row r="108">
          <cell r="C108" t="str">
            <v>Metro HHC Agency - Covenant HC</v>
          </cell>
          <cell r="D108" t="str">
            <v>SUS</v>
          </cell>
          <cell r="E108" t="str">
            <v>Inactive</v>
          </cell>
        </row>
        <row r="109">
          <cell r="C109" t="str">
            <v>Metro Home Health Svrs</v>
          </cell>
          <cell r="D109" t="str">
            <v>SUS</v>
          </cell>
          <cell r="E109" t="str">
            <v>Inactive</v>
          </cell>
        </row>
        <row r="110">
          <cell r="C110" t="str">
            <v>Metropolitan Vis Nurses</v>
          </cell>
          <cell r="D110" t="str">
            <v>SUS</v>
          </cell>
          <cell r="E110" t="str">
            <v>Inactive</v>
          </cell>
        </row>
        <row r="111">
          <cell r="C111" t="str">
            <v>Minnesota Age &amp; Opportunity</v>
          </cell>
          <cell r="D111" t="str">
            <v>SUS</v>
          </cell>
          <cell r="E111" t="str">
            <v>Inactive</v>
          </cell>
        </row>
        <row r="112">
          <cell r="C112" t="str">
            <v>Mt. Zion Home Health Agency, LLC</v>
          </cell>
          <cell r="D112" t="str">
            <v>SUS</v>
          </cell>
          <cell r="E112" t="str">
            <v>Inactive</v>
          </cell>
        </row>
        <row r="113">
          <cell r="C113" t="str">
            <v>Naeve Home Hlth</v>
          </cell>
          <cell r="D113" t="str">
            <v>SUS</v>
          </cell>
          <cell r="E113" t="str">
            <v>Inactive</v>
          </cell>
        </row>
        <row r="114">
          <cell r="C114" t="str">
            <v>Network HH Svcs.</v>
          </cell>
          <cell r="D114" t="str">
            <v>SUS</v>
          </cell>
          <cell r="E114" t="str">
            <v>Inactive</v>
          </cell>
        </row>
        <row r="115">
          <cell r="C115" t="str">
            <v>Nivek Health Care</v>
          </cell>
          <cell r="D115" t="str">
            <v>SUS</v>
          </cell>
          <cell r="E115" t="str">
            <v>Inactive</v>
          </cell>
        </row>
        <row r="116">
          <cell r="C116" t="str">
            <v>North Country HH</v>
          </cell>
          <cell r="D116" t="str">
            <v>SUS</v>
          </cell>
          <cell r="E116" t="str">
            <v>Inactive</v>
          </cell>
        </row>
        <row r="117">
          <cell r="C117" t="str">
            <v>North Kansas City Hospital</v>
          </cell>
          <cell r="D117" t="str">
            <v>SUS</v>
          </cell>
          <cell r="E117" t="str">
            <v>Inactive</v>
          </cell>
        </row>
        <row r="118">
          <cell r="C118" t="str">
            <v>Nurse Care, Inc.</v>
          </cell>
          <cell r="D118" t="str">
            <v>SUS</v>
          </cell>
          <cell r="E118" t="str">
            <v>Inactive</v>
          </cell>
        </row>
        <row r="119">
          <cell r="C119" t="str">
            <v>Olympia HH Care</v>
          </cell>
          <cell r="D119" t="str">
            <v>SUS</v>
          </cell>
          <cell r="E119" t="str">
            <v>Inactive</v>
          </cell>
        </row>
        <row r="120">
          <cell r="C120" t="str">
            <v>Optima Home Health</v>
          </cell>
          <cell r="D120" t="str">
            <v>SUS</v>
          </cell>
          <cell r="E120" t="str">
            <v>Inactive</v>
          </cell>
        </row>
        <row r="121">
          <cell r="C121" t="str">
            <v>Orleans-Essex VNA &amp; Hospice</v>
          </cell>
          <cell r="D121" t="str">
            <v>SUS</v>
          </cell>
          <cell r="E121" t="str">
            <v>Inactive</v>
          </cell>
        </row>
        <row r="122">
          <cell r="C122" t="str">
            <v>Pacific Home Health</v>
          </cell>
          <cell r="D122" t="str">
            <v>SUS</v>
          </cell>
          <cell r="E122" t="str">
            <v>Inactive</v>
          </cell>
        </row>
        <row r="123">
          <cell r="C123" t="str">
            <v>Patient Care Services</v>
          </cell>
          <cell r="D123" t="str">
            <v>SUS</v>
          </cell>
          <cell r="E123" t="str">
            <v>Inactive</v>
          </cell>
        </row>
        <row r="124">
          <cell r="C124" t="str">
            <v>Phoenix Home Health Care, Inc</v>
          </cell>
          <cell r="D124" t="str">
            <v>SUS</v>
          </cell>
          <cell r="E124" t="str">
            <v>Inactive</v>
          </cell>
        </row>
        <row r="125">
          <cell r="C125" t="str">
            <v>Pine to Prairie HH</v>
          </cell>
          <cell r="D125" t="str">
            <v>SUS</v>
          </cell>
          <cell r="E125" t="str">
            <v>Inactive</v>
          </cell>
        </row>
        <row r="126">
          <cell r="C126" t="str">
            <v>Porter Hills Home Health Care</v>
          </cell>
          <cell r="D126" t="str">
            <v>SUS</v>
          </cell>
          <cell r="E126" t="str">
            <v>Inactive</v>
          </cell>
        </row>
        <row r="127">
          <cell r="C127" t="str">
            <v>Portland VNA</v>
          </cell>
          <cell r="D127" t="str">
            <v>SUS</v>
          </cell>
          <cell r="E127" t="str">
            <v>Inactive</v>
          </cell>
        </row>
        <row r="128">
          <cell r="C128" t="str">
            <v>Premier Health Care Services - Minnesota</v>
          </cell>
          <cell r="D128" t="str">
            <v>SUS</v>
          </cell>
          <cell r="E128" t="str">
            <v>Inactive</v>
          </cell>
        </row>
        <row r="129">
          <cell r="C129" t="str">
            <v>Premier Home Health Care - Chicago</v>
          </cell>
          <cell r="D129" t="str">
            <v>SUS</v>
          </cell>
          <cell r="E129" t="str">
            <v>Inactive</v>
          </cell>
        </row>
        <row r="130">
          <cell r="C130" t="str">
            <v>Priority One</v>
          </cell>
          <cell r="D130" t="str">
            <v>SUS</v>
          </cell>
          <cell r="E130" t="str">
            <v>Inactive</v>
          </cell>
        </row>
        <row r="131">
          <cell r="C131" t="str">
            <v>Quality Home Care</v>
          </cell>
          <cell r="D131" t="str">
            <v>SUS</v>
          </cell>
          <cell r="E131" t="str">
            <v>Inactive</v>
          </cell>
        </row>
        <row r="132">
          <cell r="C132" t="str">
            <v>Redwood Area Hospital Home Care</v>
          </cell>
          <cell r="D132" t="str">
            <v>SUS</v>
          </cell>
          <cell r="E132" t="str">
            <v>Inactive</v>
          </cell>
        </row>
        <row r="133">
          <cell r="C133" t="str">
            <v>Relief Healthcare Services, Inc. (TAD)</v>
          </cell>
          <cell r="D133" t="str">
            <v>SUS</v>
          </cell>
          <cell r="E133" t="str">
            <v>Inactive</v>
          </cell>
        </row>
        <row r="134">
          <cell r="C134" t="str">
            <v>Rent-A-Daughter, Inc.</v>
          </cell>
          <cell r="D134" t="str">
            <v>SUS</v>
          </cell>
          <cell r="E134" t="str">
            <v>Inactive</v>
          </cell>
        </row>
        <row r="135">
          <cell r="C135" t="str">
            <v>Residential Home Health</v>
          </cell>
          <cell r="D135" t="str">
            <v>SUS</v>
          </cell>
          <cell r="E135" t="str">
            <v>Inactive</v>
          </cell>
        </row>
        <row r="136">
          <cell r="C136" t="str">
            <v>Resthaven Patrons</v>
          </cell>
          <cell r="D136" t="str">
            <v>SUS</v>
          </cell>
          <cell r="E136" t="str">
            <v>Inactive</v>
          </cell>
        </row>
        <row r="137">
          <cell r="C137" t="str">
            <v>Rice County Pub N Svc</v>
          </cell>
          <cell r="D137" t="str">
            <v>SUS</v>
          </cell>
          <cell r="E137" t="str">
            <v>Inactive</v>
          </cell>
        </row>
        <row r="138">
          <cell r="C138" t="str">
            <v>Rio Grande Home Care</v>
          </cell>
          <cell r="D138" t="str">
            <v>SUS</v>
          </cell>
          <cell r="E138" t="str">
            <v>Inactive</v>
          </cell>
        </row>
        <row r="139">
          <cell r="C139" t="str">
            <v>Samaritan Bethany HH</v>
          </cell>
          <cell r="D139" t="str">
            <v>SUS</v>
          </cell>
          <cell r="E139" t="str">
            <v>Inactive</v>
          </cell>
        </row>
        <row r="140">
          <cell r="C140" t="str">
            <v>Sawyer County Health Department</v>
          </cell>
          <cell r="D140" t="str">
            <v>SUS</v>
          </cell>
          <cell r="E140" t="str">
            <v>Inactive</v>
          </cell>
        </row>
        <row r="141">
          <cell r="C141" t="str">
            <v>Seabury Home Health</v>
          </cell>
          <cell r="D141" t="str">
            <v>SUS</v>
          </cell>
          <cell r="E141" t="str">
            <v>Inactive</v>
          </cell>
        </row>
        <row r="142">
          <cell r="C142" t="str">
            <v>Sears Methodist Retirement</v>
          </cell>
          <cell r="D142" t="str">
            <v>SUS</v>
          </cell>
          <cell r="E142" t="str">
            <v>Inactive</v>
          </cell>
        </row>
        <row r="143">
          <cell r="C143" t="str">
            <v>SelectStaff Services</v>
          </cell>
          <cell r="D143" t="str">
            <v>SUS</v>
          </cell>
          <cell r="E143" t="str">
            <v>Inactive</v>
          </cell>
        </row>
        <row r="144">
          <cell r="C144" t="str">
            <v>Skiff Medical Center</v>
          </cell>
          <cell r="D144" t="str">
            <v>SUS</v>
          </cell>
          <cell r="E144" t="str">
            <v>Inactive</v>
          </cell>
        </row>
        <row r="145">
          <cell r="C145" t="str">
            <v>Southeastern Dist. Health Dept.</v>
          </cell>
          <cell r="D145" t="str">
            <v>SUS</v>
          </cell>
          <cell r="E145" t="str">
            <v>Inactive</v>
          </cell>
        </row>
        <row r="146">
          <cell r="C146" t="str">
            <v>Southwestern Illinois VNA</v>
          </cell>
          <cell r="D146" t="str">
            <v>SUS</v>
          </cell>
          <cell r="E146" t="str">
            <v>Inactive</v>
          </cell>
        </row>
        <row r="147">
          <cell r="C147" t="str">
            <v>St Louis Co Home Health</v>
          </cell>
          <cell r="D147" t="str">
            <v>SUS</v>
          </cell>
          <cell r="E147" t="str">
            <v>Inactive</v>
          </cell>
        </row>
        <row r="148">
          <cell r="C148" t="str">
            <v>St. Francis Home Health Care - Breckenridge, MN</v>
          </cell>
          <cell r="D148" t="str">
            <v>SUS</v>
          </cell>
          <cell r="E148" t="str">
            <v>Inactive</v>
          </cell>
        </row>
        <row r="149">
          <cell r="C149" t="str">
            <v>St. John HHC Personal Care</v>
          </cell>
          <cell r="D149" t="str">
            <v>SUS</v>
          </cell>
          <cell r="E149" t="str">
            <v>Inactive</v>
          </cell>
        </row>
        <row r="150">
          <cell r="C150" t="str">
            <v>Summit Home Health Care</v>
          </cell>
          <cell r="D150" t="str">
            <v>SUS</v>
          </cell>
          <cell r="E150" t="str">
            <v>Inactive</v>
          </cell>
        </row>
        <row r="151">
          <cell r="C151" t="str">
            <v>SunCrest Healthcare, Inc.</v>
          </cell>
          <cell r="D151" t="str">
            <v>SUS</v>
          </cell>
          <cell r="E151" t="str">
            <v>Inactive</v>
          </cell>
        </row>
        <row r="152">
          <cell r="C152" t="str">
            <v>TACE Home Health</v>
          </cell>
          <cell r="D152" t="str">
            <v>SUS</v>
          </cell>
          <cell r="E152" t="str">
            <v>Inactive</v>
          </cell>
        </row>
        <row r="153">
          <cell r="C153" t="str">
            <v>Temple Health Connec.</v>
          </cell>
          <cell r="D153" t="str">
            <v>SUS</v>
          </cell>
          <cell r="E153" t="str">
            <v>Inactive</v>
          </cell>
        </row>
        <row r="154">
          <cell r="C154" t="str">
            <v>TLC Nursing Service</v>
          </cell>
          <cell r="D154" t="str">
            <v>SUS</v>
          </cell>
          <cell r="E154" t="str">
            <v>Inactive</v>
          </cell>
        </row>
        <row r="155">
          <cell r="C155" t="str">
            <v>University of Penn</v>
          </cell>
          <cell r="D155" t="str">
            <v>SUS</v>
          </cell>
          <cell r="E155" t="str">
            <v>Inactive</v>
          </cell>
        </row>
        <row r="156">
          <cell r="C156" t="str">
            <v>Upper Valley Med. Cen.</v>
          </cell>
          <cell r="D156" t="str">
            <v>SUS</v>
          </cell>
          <cell r="E156" t="str">
            <v>Inactive</v>
          </cell>
        </row>
        <row r="157">
          <cell r="C157" t="str">
            <v>Vesta Healthcare Corporation</v>
          </cell>
          <cell r="D157" t="str">
            <v>SUS</v>
          </cell>
          <cell r="E157" t="str">
            <v>Inactive</v>
          </cell>
        </row>
        <row r="158">
          <cell r="C158" t="str">
            <v>Vikingland Home Health, Inc.</v>
          </cell>
          <cell r="D158" t="str">
            <v>SUS</v>
          </cell>
          <cell r="E158" t="str">
            <v>Inactive</v>
          </cell>
        </row>
        <row r="159">
          <cell r="C159" t="str">
            <v>VNA Centr PA, Harrisburg</v>
          </cell>
          <cell r="D159" t="str">
            <v>SUS</v>
          </cell>
          <cell r="E159" t="str">
            <v>Inactive</v>
          </cell>
        </row>
        <row r="160">
          <cell r="C160" t="str">
            <v>Walker Community Svc</v>
          </cell>
          <cell r="D160" t="str">
            <v>SUS</v>
          </cell>
          <cell r="E160" t="str">
            <v>Inactive</v>
          </cell>
        </row>
        <row r="161">
          <cell r="C161" t="str">
            <v>Washburn County</v>
          </cell>
          <cell r="D161" t="str">
            <v>SUS</v>
          </cell>
          <cell r="E161" t="str">
            <v>Inactive</v>
          </cell>
        </row>
        <row r="162">
          <cell r="C162" t="str">
            <v>Waverly Health Center</v>
          </cell>
          <cell r="D162" t="str">
            <v>SUS</v>
          </cell>
          <cell r="E162" t="str">
            <v>Inactive</v>
          </cell>
        </row>
        <row r="163">
          <cell r="C163" t="str">
            <v>Western Up Penninsula Health Dept.</v>
          </cell>
          <cell r="D163" t="str">
            <v>SUS</v>
          </cell>
          <cell r="E163" t="str">
            <v>Inactive</v>
          </cell>
        </row>
        <row r="164">
          <cell r="C164" t="str">
            <v>Wood County Hlth Dept</v>
          </cell>
          <cell r="D164" t="str">
            <v>SUS</v>
          </cell>
          <cell r="E164" t="str">
            <v>Inactive</v>
          </cell>
        </row>
        <row r="165">
          <cell r="C165" t="str">
            <v>Zumbrota Health Care</v>
          </cell>
          <cell r="D165" t="str">
            <v>SUS</v>
          </cell>
          <cell r="E165" t="str">
            <v>Inactive</v>
          </cell>
        </row>
      </sheetData>
      <sheetData sheetId="15">
        <row r="4">
          <cell r="B4" t="str">
            <v>All Temporaries, Inc.</v>
          </cell>
          <cell r="C4" t="str">
            <v>V5 Upgrade 12/18/09</v>
          </cell>
        </row>
        <row r="5">
          <cell r="B5" t="str">
            <v>Alliance Health Care</v>
          </cell>
          <cell r="C5" t="str">
            <v>V5 Upgrade  3/08</v>
          </cell>
        </row>
        <row r="6">
          <cell r="B6" t="str">
            <v>Alpena Regional Medical Home Care Services</v>
          </cell>
          <cell r="C6" t="str">
            <v>V5 Upgrade 11/02/09</v>
          </cell>
        </row>
        <row r="7">
          <cell r="B7" t="str">
            <v>Avery Heights Home Health</v>
          </cell>
          <cell r="C7" t="str">
            <v>V5 Upgrade 06/09/10</v>
          </cell>
        </row>
        <row r="8">
          <cell r="B8" t="str">
            <v>Best Care, Inc.</v>
          </cell>
          <cell r="C8" t="str">
            <v>Pending V5 Upgrade 12/31/09</v>
          </cell>
        </row>
        <row r="9">
          <cell r="B9" t="str">
            <v>Butler County Public Health</v>
          </cell>
          <cell r="C9" t="str">
            <v>V5 Upgrade 03/18/11</v>
          </cell>
        </row>
        <row r="10">
          <cell r="B10" t="str">
            <v>Childrens Healthcare</v>
          </cell>
          <cell r="C10" t="str">
            <v>V5 Upgrade 11/01/10</v>
          </cell>
        </row>
        <row r="11">
          <cell r="B11" t="str">
            <v>Chicopee VNA</v>
          </cell>
          <cell r="C11" t="str">
            <v>V5 Upgrade 08/08/10</v>
          </cell>
        </row>
        <row r="12">
          <cell r="B12" t="str">
            <v>Country Style Mgmt</v>
          </cell>
          <cell r="C12" t="str">
            <v>V5 Upgrade 11/09/09</v>
          </cell>
        </row>
        <row r="13">
          <cell r="B13" t="str">
            <v>Cerro Gordo County Dept. of Public Health</v>
          </cell>
          <cell r="C13" t="str">
            <v>V5 Upgrade 10/21/10</v>
          </cell>
        </row>
        <row r="14">
          <cell r="B14" t="str">
            <v>Cerro Gordo County Dept. of Public Health</v>
          </cell>
          <cell r="C14" t="str">
            <v>Add Add'l $138 to 2011 maint for V5 Upgrade</v>
          </cell>
        </row>
        <row r="15">
          <cell r="B15" t="str">
            <v>Capuano Home Health Care, Inc.</v>
          </cell>
          <cell r="C15" t="str">
            <v>V5 Upgrade 05/07/10</v>
          </cell>
        </row>
        <row r="16">
          <cell r="B16" t="str">
            <v>Carlton County Public Health &amp; Human Ser.</v>
          </cell>
          <cell r="C16" t="str">
            <v>Pending V5 Upgrade 05/05/11</v>
          </cell>
        </row>
        <row r="17">
          <cell r="B17" t="str">
            <v>Community Based Services &amp; Home Care</v>
          </cell>
          <cell r="C17" t="str">
            <v>Pending V5 Upgrade 03/28/11</v>
          </cell>
        </row>
        <row r="18">
          <cell r="B18" t="str">
            <v>Dakato County Public Health</v>
          </cell>
          <cell r="C18" t="str">
            <v>V5 Upgrade 03/03/10</v>
          </cell>
        </row>
        <row r="19">
          <cell r="B19" t="str">
            <v>Douglas County Health &amp; Human Services</v>
          </cell>
          <cell r="C19" t="str">
            <v>V5 Upgrade 01/13/11</v>
          </cell>
        </row>
        <row r="20">
          <cell r="B20" t="str">
            <v>Fairview Lakes Home Caring - Chisago</v>
          </cell>
          <cell r="C20" t="str">
            <v>V5 Upgrade 4/19/10</v>
          </cell>
        </row>
        <row r="21">
          <cell r="B21" t="str">
            <v>First Care Medical Services</v>
          </cell>
          <cell r="C21" t="str">
            <v>V5 Upgrade 11/8/10</v>
          </cell>
        </row>
        <row r="22">
          <cell r="B22" t="str">
            <v>Franklin County Public Health  - New York</v>
          </cell>
          <cell r="C22" t="str">
            <v>V5 Upgrade 12/17/10</v>
          </cell>
        </row>
        <row r="23">
          <cell r="B23" t="str">
            <v>Guardian Angel Home Health Care, Inc.</v>
          </cell>
          <cell r="C23" t="str">
            <v>V5 Upgrade 1/17/11</v>
          </cell>
        </row>
        <row r="24">
          <cell r="B24" t="str">
            <v>Heritage Home Health</v>
          </cell>
          <cell r="C24" t="str">
            <v>V5 Upgrade 4/19/10</v>
          </cell>
        </row>
        <row r="25">
          <cell r="B25" t="str">
            <v>HealthLine Home Care</v>
          </cell>
          <cell r="C25" t="str">
            <v>V5 Upgrade 08/31/10</v>
          </cell>
        </row>
        <row r="26">
          <cell r="B26" t="str">
            <v>Hiawatha Homecare</v>
          </cell>
          <cell r="C26" t="str">
            <v>V5 Upgrade 7/27/09</v>
          </cell>
        </row>
        <row r="27">
          <cell r="B27" t="str">
            <v>Hancock County Public Health</v>
          </cell>
          <cell r="C27" t="str">
            <v>V5 Upgrade 10/01/08</v>
          </cell>
        </row>
        <row r="28">
          <cell r="B28" t="str">
            <v>Johnson County Community Health</v>
          </cell>
          <cell r="C28" t="str">
            <v>V5 Upgrade 10/05/09</v>
          </cell>
        </row>
        <row r="29">
          <cell r="B29" t="str">
            <v>Jefferson Regional Home Care &amp; Hospice</v>
          </cell>
          <cell r="C29" t="str">
            <v>V5 Upgrade 10/16/08</v>
          </cell>
        </row>
        <row r="30">
          <cell r="B30" t="str">
            <v>Knute Nelson Memorial Home</v>
          </cell>
          <cell r="C30" t="str">
            <v>V5 Upgrade 04/01/09</v>
          </cell>
        </row>
        <row r="31">
          <cell r="B31" t="str">
            <v>LSSI-Senior Services</v>
          </cell>
          <cell r="C31" t="str">
            <v>V5 Upgrade 1/20/10</v>
          </cell>
        </row>
        <row r="32">
          <cell r="B32" t="str">
            <v>Lutheran Senior Services</v>
          </cell>
          <cell r="C32" t="str">
            <v>V5 Upgrade 05/12/10</v>
          </cell>
        </row>
        <row r="33">
          <cell r="B33" t="str">
            <v>Lakeshore Home Services</v>
          </cell>
          <cell r="C33" t="str">
            <v>Pending V5 Upgrade 03/31/11</v>
          </cell>
        </row>
        <row r="34">
          <cell r="B34" t="str">
            <v>Lutheran Community Health Services</v>
          </cell>
          <cell r="C34" t="str">
            <v>V5 Upgrade 11/17/10</v>
          </cell>
        </row>
        <row r="35">
          <cell r="B35" t="str">
            <v>Mille Lacs Health Sys.</v>
          </cell>
          <cell r="C35" t="str">
            <v>V5 Upgrade Pending 04/02/09</v>
          </cell>
        </row>
        <row r="36">
          <cell r="B36" t="str">
            <v>MILS HHC Agency</v>
          </cell>
          <cell r="C36" t="str">
            <v>V5 Upgrade 12/29/09</v>
          </cell>
        </row>
        <row r="37">
          <cell r="B37" t="str">
            <v>Madelia Community HC</v>
          </cell>
          <cell r="C37" t="str">
            <v>V5 Upgrade 09/23/09</v>
          </cell>
        </row>
        <row r="38">
          <cell r="B38" t="str">
            <v>Mobile Nursing</v>
          </cell>
          <cell r="C38" t="str">
            <v>V5 Upgrade Pending 01/12/11</v>
          </cell>
        </row>
        <row r="39">
          <cell r="B39" t="str">
            <v>Mountain Home Hlth</v>
          </cell>
          <cell r="C39" t="str">
            <v>V5 Upgrade 10/25/10</v>
          </cell>
        </row>
        <row r="40">
          <cell r="B40" t="str">
            <v>Magna Home Health Care, Inc.</v>
          </cell>
          <cell r="C40" t="str">
            <v>V5 Upgrade 10/8/08</v>
          </cell>
        </row>
        <row r="41">
          <cell r="B41" t="str">
            <v>NW Colorado VNA</v>
          </cell>
          <cell r="C41" t="str">
            <v>Pending V5 Upgrade 03/26/11</v>
          </cell>
        </row>
        <row r="42">
          <cell r="B42" t="str">
            <v>North Country Home Health &amp; Hospice</v>
          </cell>
          <cell r="C42" t="str">
            <v>Pending V5 Upgrade 05/12/11</v>
          </cell>
        </row>
        <row r="43">
          <cell r="B43" t="str">
            <v>Pima County</v>
          </cell>
          <cell r="C43" t="str">
            <v>V5 Upgrade 7/12/10</v>
          </cell>
        </row>
        <row r="44">
          <cell r="B44" t="str">
            <v>Pemi-Baker Home Health &amp; Hospice</v>
          </cell>
          <cell r="C44" t="str">
            <v>Pending V5 Upgrade  05/24/11</v>
          </cell>
        </row>
        <row r="45">
          <cell r="B45" t="str">
            <v>Wing VNA &amp; Hospice</v>
          </cell>
          <cell r="C45" t="str">
            <v>V5 Upgrade 6/22/10</v>
          </cell>
        </row>
        <row r="46">
          <cell r="B46" t="str">
            <v>Ramsey County</v>
          </cell>
          <cell r="C46" t="str">
            <v>V5 Upgrade 01/25/11</v>
          </cell>
        </row>
        <row r="47">
          <cell r="B47" t="str">
            <v>Regional Medical Home Care</v>
          </cell>
          <cell r="C47" t="str">
            <v>V5 Upgrade 10/07/09</v>
          </cell>
        </row>
        <row r="48">
          <cell r="B48" t="str">
            <v>St. Andrews Senior Solutions</v>
          </cell>
          <cell r="C48" t="str">
            <v>V5 Upgrade</v>
          </cell>
        </row>
        <row r="49">
          <cell r="B49" t="str">
            <v>St. Mary's Regional Health</v>
          </cell>
          <cell r="C49" t="str">
            <v>V5 Upgrade 10/09/09</v>
          </cell>
        </row>
        <row r="50">
          <cell r="B50" t="str">
            <v>State of Maine</v>
          </cell>
          <cell r="C50" t="str">
            <v>V5 Upgrade 10/27/09</v>
          </cell>
        </row>
        <row r="51">
          <cell r="B51" t="str">
            <v>St. Louis County</v>
          </cell>
          <cell r="C51" t="str">
            <v>V5 Upgrade 04/16/10</v>
          </cell>
        </row>
        <row r="52">
          <cell r="B52" t="str">
            <v>Swift County Benson Home Health</v>
          </cell>
          <cell r="C52" t="str">
            <v>V5 Upgrade 02/03/11</v>
          </cell>
        </row>
        <row r="53">
          <cell r="B53" t="str">
            <v>University of Wisconsin</v>
          </cell>
          <cell r="C53" t="str">
            <v>V5 Upgrade 08/27/10</v>
          </cell>
        </row>
        <row r="54">
          <cell r="B54" t="str">
            <v>VNA Northwest, Inc.</v>
          </cell>
          <cell r="C54" t="str">
            <v>Pending V5 Upgrade  6/5/08</v>
          </cell>
        </row>
        <row r="55">
          <cell r="B55" t="str">
            <v>Visiting Nurse-No. Carroll Co.</v>
          </cell>
          <cell r="C55" t="str">
            <v>V5 Upgrade 6/22/10</v>
          </cell>
        </row>
        <row r="56">
          <cell r="B56" t="str">
            <v xml:space="preserve">Washington County Public Health </v>
          </cell>
          <cell r="C56" t="str">
            <v>V5 Upgrade  9/10/08</v>
          </cell>
        </row>
        <row r="57">
          <cell r="B57" t="str">
            <v>Washington County Public Health - Iowa</v>
          </cell>
          <cell r="C57" t="str">
            <v>Pending V5 Upgrade 04/26/11</v>
          </cell>
        </row>
        <row r="58">
          <cell r="B58" t="str">
            <v>Wayne Memorial</v>
          </cell>
          <cell r="C58" t="str">
            <v>V5 Upgrade 6/28/10</v>
          </cell>
        </row>
        <row r="59">
          <cell r="B59" t="str">
            <v>Warren County</v>
          </cell>
          <cell r="C59" t="str">
            <v>V5 Upgrade 7/9/09</v>
          </cell>
        </row>
        <row r="60">
          <cell r="B60" t="str">
            <v>Wright County - Minnesota</v>
          </cell>
          <cell r="C60" t="str">
            <v>V5 Upgrade 03/19/10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"/>
      <sheetName val="Graph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wis Annual items not listed"/>
      <sheetName val="Lewis Accounts and names"/>
      <sheetName val="Journal Item Analysis"/>
      <sheetName val="Sheet16"/>
      <sheetName val="Sheet1"/>
      <sheetName val="Products to GL Groups"/>
      <sheetName val="Reports"/>
      <sheetName val="1a. by Account platform"/>
      <sheetName val="NOTES"/>
    </sheetNames>
    <sheetDataSet>
      <sheetData sheetId="0" refreshError="1">
        <row r="1">
          <cell r="C1" t="str">
            <v>Merged Intacct Lewis item-GL match</v>
          </cell>
        </row>
        <row r="356">
          <cell r="E356" t="str">
            <v>Lewis ID</v>
          </cell>
          <cell r="F356" t="str">
            <v>Intacct ID</v>
          </cell>
          <cell r="G356" t="str">
            <v>Parent ID (??)</v>
          </cell>
        </row>
        <row r="357">
          <cell r="E357">
            <v>2007</v>
          </cell>
          <cell r="F357">
            <v>6112</v>
          </cell>
          <cell r="G357">
            <v>2007</v>
          </cell>
        </row>
        <row r="358">
          <cell r="E358">
            <v>2009</v>
          </cell>
          <cell r="F358" t="str">
            <v>11166</v>
          </cell>
          <cell r="G358">
            <v>2009</v>
          </cell>
        </row>
        <row r="359">
          <cell r="E359">
            <v>2024</v>
          </cell>
          <cell r="F359" t="str">
            <v>11114</v>
          </cell>
          <cell r="G359">
            <v>2024</v>
          </cell>
        </row>
        <row r="360">
          <cell r="E360">
            <v>2027</v>
          </cell>
          <cell r="F360" t="str">
            <v>11383</v>
          </cell>
          <cell r="G360">
            <v>2027</v>
          </cell>
        </row>
        <row r="361">
          <cell r="E361">
            <v>2036</v>
          </cell>
          <cell r="F361">
            <v>11103</v>
          </cell>
          <cell r="G361">
            <v>2036</v>
          </cell>
        </row>
        <row r="362">
          <cell r="E362">
            <v>2046</v>
          </cell>
          <cell r="F362" t="str">
            <v>11175</v>
          </cell>
          <cell r="G362">
            <v>2046</v>
          </cell>
        </row>
        <row r="363">
          <cell r="E363">
            <v>2076</v>
          </cell>
          <cell r="F363">
            <v>11191</v>
          </cell>
          <cell r="G363">
            <v>2076</v>
          </cell>
        </row>
        <row r="364">
          <cell r="E364">
            <v>2079</v>
          </cell>
          <cell r="F364" t="str">
            <v>9258</v>
          </cell>
          <cell r="G364">
            <v>2079</v>
          </cell>
        </row>
        <row r="365">
          <cell r="E365">
            <v>2091</v>
          </cell>
          <cell r="F365" t="str">
            <v>11205</v>
          </cell>
          <cell r="G365">
            <v>2091</v>
          </cell>
        </row>
        <row r="366">
          <cell r="E366">
            <v>2096</v>
          </cell>
          <cell r="F366" t="str">
            <v>11171</v>
          </cell>
          <cell r="G366">
            <v>2096</v>
          </cell>
        </row>
        <row r="367">
          <cell r="E367">
            <v>2110</v>
          </cell>
          <cell r="F367" t="str">
            <v>11189</v>
          </cell>
          <cell r="G367">
            <v>2110</v>
          </cell>
        </row>
        <row r="368">
          <cell r="E368">
            <v>2113</v>
          </cell>
          <cell r="F368" t="str">
            <v>7535</v>
          </cell>
          <cell r="G368">
            <v>2113</v>
          </cell>
        </row>
        <row r="369">
          <cell r="E369">
            <v>2123</v>
          </cell>
          <cell r="F369" t="e">
            <v>#N/A</v>
          </cell>
          <cell r="G369">
            <v>2123</v>
          </cell>
        </row>
        <row r="370">
          <cell r="E370">
            <v>2124</v>
          </cell>
          <cell r="F370" t="str">
            <v>11128</v>
          </cell>
          <cell r="G370">
            <v>2124</v>
          </cell>
        </row>
        <row r="371">
          <cell r="E371">
            <v>2132</v>
          </cell>
          <cell r="F371" t="str">
            <v>11197</v>
          </cell>
          <cell r="G371">
            <v>2132</v>
          </cell>
        </row>
        <row r="372">
          <cell r="E372">
            <v>2146</v>
          </cell>
          <cell r="F372" t="str">
            <v>11219</v>
          </cell>
          <cell r="G372">
            <v>2146</v>
          </cell>
        </row>
        <row r="373">
          <cell r="E373">
            <v>2150</v>
          </cell>
          <cell r="F373" t="str">
            <v>12091</v>
          </cell>
          <cell r="G373">
            <v>2150</v>
          </cell>
        </row>
        <row r="374">
          <cell r="E374">
            <v>2270</v>
          </cell>
          <cell r="F374" t="str">
            <v>11176</v>
          </cell>
          <cell r="G374">
            <v>2270</v>
          </cell>
        </row>
        <row r="375">
          <cell r="E375">
            <v>2281</v>
          </cell>
          <cell r="F375" t="str">
            <v>11859</v>
          </cell>
          <cell r="G375">
            <v>2281</v>
          </cell>
        </row>
        <row r="376">
          <cell r="E376">
            <v>2288</v>
          </cell>
          <cell r="F376" t="str">
            <v>11104</v>
          </cell>
          <cell r="G376">
            <v>2288</v>
          </cell>
        </row>
        <row r="377">
          <cell r="E377">
            <v>2290</v>
          </cell>
          <cell r="F377" t="str">
            <v>12118</v>
          </cell>
          <cell r="G377">
            <v>2290</v>
          </cell>
        </row>
        <row r="378">
          <cell r="E378">
            <v>2291</v>
          </cell>
          <cell r="F378" t="str">
            <v>11177</v>
          </cell>
          <cell r="G378">
            <v>2291</v>
          </cell>
        </row>
        <row r="379">
          <cell r="E379">
            <v>2306</v>
          </cell>
          <cell r="F379" t="str">
            <v>11083</v>
          </cell>
          <cell r="G379">
            <v>2306</v>
          </cell>
        </row>
        <row r="380">
          <cell r="E380">
            <v>2335</v>
          </cell>
          <cell r="F380" t="str">
            <v>11188</v>
          </cell>
          <cell r="G380">
            <v>2335</v>
          </cell>
        </row>
        <row r="381">
          <cell r="E381">
            <v>2336</v>
          </cell>
          <cell r="F381" t="str">
            <v>11826</v>
          </cell>
          <cell r="G381">
            <v>2336</v>
          </cell>
        </row>
        <row r="382">
          <cell r="E382">
            <v>2351</v>
          </cell>
          <cell r="F382" t="str">
            <v>11218</v>
          </cell>
          <cell r="G382">
            <v>2351</v>
          </cell>
        </row>
        <row r="383">
          <cell r="E383">
            <v>2352</v>
          </cell>
          <cell r="F383" t="str">
            <v>11194</v>
          </cell>
          <cell r="G383">
            <v>2352</v>
          </cell>
        </row>
        <row r="384">
          <cell r="E384">
            <v>2364</v>
          </cell>
          <cell r="F384" t="str">
            <v>12009</v>
          </cell>
          <cell r="G384">
            <v>2364</v>
          </cell>
        </row>
        <row r="385">
          <cell r="E385">
            <v>2374</v>
          </cell>
          <cell r="F385" t="str">
            <v>11150</v>
          </cell>
          <cell r="G385">
            <v>2374</v>
          </cell>
        </row>
        <row r="386">
          <cell r="E386">
            <v>2390</v>
          </cell>
          <cell r="F386" t="str">
            <v>11187</v>
          </cell>
          <cell r="G386">
            <v>2390</v>
          </cell>
        </row>
        <row r="387">
          <cell r="E387">
            <v>2401</v>
          </cell>
          <cell r="F387" t="str">
            <v>12164</v>
          </cell>
          <cell r="G387">
            <v>2401</v>
          </cell>
        </row>
        <row r="388">
          <cell r="E388">
            <v>2418</v>
          </cell>
          <cell r="F388" t="e">
            <v>#N/A</v>
          </cell>
          <cell r="G388">
            <v>2418</v>
          </cell>
        </row>
        <row r="389">
          <cell r="E389">
            <v>2420</v>
          </cell>
          <cell r="F389" t="str">
            <v>11290</v>
          </cell>
          <cell r="G389">
            <v>2420</v>
          </cell>
        </row>
        <row r="390">
          <cell r="E390">
            <v>2449</v>
          </cell>
          <cell r="F390" t="str">
            <v>11184</v>
          </cell>
          <cell r="G390">
            <v>2449</v>
          </cell>
        </row>
        <row r="391">
          <cell r="E391">
            <v>2453</v>
          </cell>
          <cell r="F391" t="str">
            <v>11856</v>
          </cell>
          <cell r="G391">
            <v>2453</v>
          </cell>
        </row>
        <row r="392">
          <cell r="E392">
            <v>2464</v>
          </cell>
          <cell r="F392" t="str">
            <v>11174</v>
          </cell>
          <cell r="G392">
            <v>2464</v>
          </cell>
        </row>
        <row r="393">
          <cell r="E393">
            <v>2470</v>
          </cell>
          <cell r="F393">
            <v>11263</v>
          </cell>
          <cell r="G393">
            <v>2470</v>
          </cell>
        </row>
        <row r="394">
          <cell r="E394">
            <v>2504</v>
          </cell>
          <cell r="F394">
            <v>11178</v>
          </cell>
          <cell r="G394">
            <v>2504</v>
          </cell>
        </row>
        <row r="395">
          <cell r="E395">
            <v>2509</v>
          </cell>
          <cell r="F395" t="str">
            <v>11202</v>
          </cell>
          <cell r="G395">
            <v>2509</v>
          </cell>
        </row>
        <row r="396">
          <cell r="E396">
            <v>2541</v>
          </cell>
          <cell r="F396">
            <v>11843</v>
          </cell>
          <cell r="G396">
            <v>2541</v>
          </cell>
        </row>
        <row r="397">
          <cell r="E397">
            <v>2558</v>
          </cell>
          <cell r="F397" t="str">
            <v>11245</v>
          </cell>
          <cell r="G397">
            <v>2558</v>
          </cell>
        </row>
        <row r="398">
          <cell r="E398">
            <v>2564</v>
          </cell>
          <cell r="F398" t="str">
            <v>11820</v>
          </cell>
          <cell r="G398">
            <v>2564</v>
          </cell>
        </row>
        <row r="399">
          <cell r="E399">
            <v>2582</v>
          </cell>
          <cell r="F399" t="str">
            <v>11242</v>
          </cell>
          <cell r="G399">
            <v>2582</v>
          </cell>
        </row>
        <row r="400">
          <cell r="E400">
            <v>2600</v>
          </cell>
          <cell r="F400" t="e">
            <v>#N/A</v>
          </cell>
          <cell r="G400">
            <v>2600</v>
          </cell>
        </row>
        <row r="401">
          <cell r="E401">
            <v>2609</v>
          </cell>
          <cell r="F401" t="str">
            <v>12184</v>
          </cell>
          <cell r="G401">
            <v>2609</v>
          </cell>
        </row>
        <row r="402">
          <cell r="E402">
            <v>2646</v>
          </cell>
          <cell r="F402">
            <v>11250</v>
          </cell>
          <cell r="G402">
            <v>2646</v>
          </cell>
        </row>
        <row r="403">
          <cell r="E403">
            <v>2676</v>
          </cell>
          <cell r="F403">
            <v>11528</v>
          </cell>
          <cell r="G403">
            <v>2676</v>
          </cell>
        </row>
        <row r="404">
          <cell r="E404">
            <v>2680</v>
          </cell>
          <cell r="F404" t="str">
            <v>11160</v>
          </cell>
          <cell r="G404">
            <v>2680</v>
          </cell>
        </row>
        <row r="405">
          <cell r="E405">
            <v>2690</v>
          </cell>
          <cell r="F405" t="e">
            <v>#N/A</v>
          </cell>
          <cell r="G405">
            <v>2690</v>
          </cell>
        </row>
        <row r="406">
          <cell r="E406">
            <v>2700</v>
          </cell>
          <cell r="F406" t="str">
            <v>11283</v>
          </cell>
          <cell r="G406">
            <v>2700</v>
          </cell>
        </row>
        <row r="407">
          <cell r="E407">
            <v>2715</v>
          </cell>
          <cell r="F407" t="str">
            <v>11251</v>
          </cell>
          <cell r="G407">
            <v>2715</v>
          </cell>
        </row>
        <row r="408">
          <cell r="E408">
            <v>2752</v>
          </cell>
          <cell r="F408">
            <v>12335</v>
          </cell>
          <cell r="G408">
            <v>2752</v>
          </cell>
        </row>
        <row r="409">
          <cell r="E409">
            <v>2753</v>
          </cell>
          <cell r="F409">
            <v>12006</v>
          </cell>
          <cell r="G409">
            <v>2753</v>
          </cell>
        </row>
        <row r="410">
          <cell r="E410">
            <v>2806</v>
          </cell>
          <cell r="F410" t="str">
            <v>6267</v>
          </cell>
          <cell r="G410">
            <v>2806</v>
          </cell>
        </row>
        <row r="411">
          <cell r="E411">
            <v>2815</v>
          </cell>
          <cell r="F411" t="e">
            <v>#N/A</v>
          </cell>
          <cell r="G411">
            <v>2815</v>
          </cell>
        </row>
        <row r="412">
          <cell r="E412">
            <v>2867</v>
          </cell>
          <cell r="F412">
            <v>11105</v>
          </cell>
          <cell r="G412">
            <v>2867</v>
          </cell>
        </row>
        <row r="413">
          <cell r="E413">
            <v>2877</v>
          </cell>
          <cell r="F413" t="str">
            <v>9267</v>
          </cell>
          <cell r="G413">
            <v>2877</v>
          </cell>
        </row>
        <row r="414">
          <cell r="E414">
            <v>2907</v>
          </cell>
          <cell r="F414" t="e">
            <v>#N/A</v>
          </cell>
          <cell r="G414">
            <v>2907</v>
          </cell>
        </row>
        <row r="415">
          <cell r="E415">
            <v>2931</v>
          </cell>
          <cell r="F415" t="str">
            <v>12310</v>
          </cell>
          <cell r="G415">
            <v>2931</v>
          </cell>
        </row>
        <row r="416">
          <cell r="E416">
            <v>2932</v>
          </cell>
          <cell r="F416" t="str">
            <v>6022</v>
          </cell>
          <cell r="G416">
            <v>2932</v>
          </cell>
        </row>
        <row r="417">
          <cell r="E417">
            <v>2943</v>
          </cell>
          <cell r="F417" t="str">
            <v>11204</v>
          </cell>
          <cell r="G417">
            <v>2943</v>
          </cell>
        </row>
        <row r="418">
          <cell r="E418">
            <v>2951</v>
          </cell>
          <cell r="F418">
            <v>6841</v>
          </cell>
          <cell r="G418">
            <v>2951</v>
          </cell>
        </row>
        <row r="419">
          <cell r="E419">
            <v>2981</v>
          </cell>
          <cell r="F419" t="str">
            <v>11998</v>
          </cell>
          <cell r="G419">
            <v>2981</v>
          </cell>
        </row>
        <row r="420">
          <cell r="E420">
            <v>2990</v>
          </cell>
          <cell r="F420" t="str">
            <v>6883</v>
          </cell>
          <cell r="G420">
            <v>2990</v>
          </cell>
        </row>
        <row r="421">
          <cell r="E421">
            <v>2995</v>
          </cell>
          <cell r="F421" t="str">
            <v>12256</v>
          </cell>
          <cell r="G421">
            <v>2995</v>
          </cell>
        </row>
        <row r="422">
          <cell r="E422">
            <v>2997</v>
          </cell>
          <cell r="F422" t="str">
            <v>11997</v>
          </cell>
          <cell r="G422">
            <v>2997</v>
          </cell>
        </row>
        <row r="423">
          <cell r="E423">
            <v>3002</v>
          </cell>
          <cell r="F423" t="str">
            <v>12203</v>
          </cell>
          <cell r="G423">
            <v>3002</v>
          </cell>
        </row>
        <row r="424">
          <cell r="E424">
            <v>3015</v>
          </cell>
          <cell r="F424" t="str">
            <v>11169</v>
          </cell>
          <cell r="G424">
            <v>3015</v>
          </cell>
        </row>
        <row r="425">
          <cell r="E425">
            <v>3028</v>
          </cell>
          <cell r="F425" t="str">
            <v>6750</v>
          </cell>
          <cell r="G425">
            <v>3028</v>
          </cell>
        </row>
        <row r="426">
          <cell r="E426">
            <v>3048</v>
          </cell>
          <cell r="F426" t="str">
            <v>11246</v>
          </cell>
          <cell r="G426">
            <v>3048</v>
          </cell>
        </row>
        <row r="427">
          <cell r="E427">
            <v>3091</v>
          </cell>
          <cell r="F427">
            <v>2949</v>
          </cell>
          <cell r="G427">
            <v>3091</v>
          </cell>
        </row>
        <row r="428">
          <cell r="E428">
            <v>3119</v>
          </cell>
          <cell r="F428" t="e">
            <v>#N/A</v>
          </cell>
          <cell r="G428">
            <v>3119</v>
          </cell>
        </row>
        <row r="429">
          <cell r="E429">
            <v>3161</v>
          </cell>
          <cell r="F429" t="e">
            <v>#N/A</v>
          </cell>
          <cell r="G429">
            <v>3161</v>
          </cell>
        </row>
        <row r="430">
          <cell r="E430">
            <v>3165</v>
          </cell>
          <cell r="F430" t="str">
            <v>11179</v>
          </cell>
          <cell r="G430">
            <v>3165</v>
          </cell>
        </row>
        <row r="431">
          <cell r="E431">
            <v>3166</v>
          </cell>
          <cell r="F431" t="str">
            <v>11158</v>
          </cell>
          <cell r="G431">
            <v>3166</v>
          </cell>
        </row>
        <row r="432">
          <cell r="E432">
            <v>3169</v>
          </cell>
          <cell r="F432" t="str">
            <v>11811</v>
          </cell>
          <cell r="G432">
            <v>3169</v>
          </cell>
        </row>
        <row r="433">
          <cell r="E433">
            <v>3179</v>
          </cell>
          <cell r="F433" t="str">
            <v>11125</v>
          </cell>
          <cell r="G433">
            <v>3179</v>
          </cell>
        </row>
        <row r="434">
          <cell r="E434">
            <v>3192</v>
          </cell>
          <cell r="F434" t="str">
            <v>11159</v>
          </cell>
          <cell r="G434">
            <v>3192</v>
          </cell>
        </row>
        <row r="435">
          <cell r="E435">
            <v>3212</v>
          </cell>
          <cell r="F435" t="str">
            <v>11436</v>
          </cell>
          <cell r="G435">
            <v>3212</v>
          </cell>
        </row>
        <row r="436">
          <cell r="E436">
            <v>3220</v>
          </cell>
          <cell r="F436" t="str">
            <v>11279</v>
          </cell>
          <cell r="G436">
            <v>3220</v>
          </cell>
        </row>
        <row r="437">
          <cell r="E437">
            <v>3231</v>
          </cell>
          <cell r="F437" t="str">
            <v>12046</v>
          </cell>
          <cell r="G437">
            <v>3231</v>
          </cell>
        </row>
        <row r="438">
          <cell r="E438">
            <v>3237</v>
          </cell>
          <cell r="F438" t="e">
            <v>#N/A</v>
          </cell>
          <cell r="G438">
            <v>3237</v>
          </cell>
        </row>
        <row r="439">
          <cell r="E439">
            <v>3243</v>
          </cell>
          <cell r="F439" t="e">
            <v>#N/A</v>
          </cell>
          <cell r="G439">
            <v>3243</v>
          </cell>
        </row>
        <row r="440">
          <cell r="E440">
            <v>3244</v>
          </cell>
          <cell r="F440" t="str">
            <v>5469</v>
          </cell>
          <cell r="G440">
            <v>3244</v>
          </cell>
        </row>
        <row r="441">
          <cell r="E441">
            <v>3255</v>
          </cell>
          <cell r="F441" t="str">
            <v>11269</v>
          </cell>
          <cell r="G441">
            <v>3255</v>
          </cell>
        </row>
        <row r="442">
          <cell r="E442">
            <v>3305</v>
          </cell>
          <cell r="F442" t="str">
            <v>11138</v>
          </cell>
          <cell r="G442">
            <v>3305</v>
          </cell>
        </row>
        <row r="443">
          <cell r="E443">
            <v>3307</v>
          </cell>
          <cell r="F443" t="e">
            <v>#N/A</v>
          </cell>
          <cell r="G443">
            <v>3307</v>
          </cell>
        </row>
        <row r="444">
          <cell r="E444">
            <v>3376</v>
          </cell>
          <cell r="F444" t="e">
            <v>#N/A</v>
          </cell>
          <cell r="G444">
            <v>3376</v>
          </cell>
        </row>
        <row r="445">
          <cell r="E445">
            <v>3387</v>
          </cell>
          <cell r="F445" t="str">
            <v>11183</v>
          </cell>
          <cell r="G445">
            <v>3387</v>
          </cell>
        </row>
        <row r="446">
          <cell r="E446">
            <v>3405</v>
          </cell>
          <cell r="F446" t="str">
            <v>11094</v>
          </cell>
          <cell r="G446">
            <v>3405</v>
          </cell>
        </row>
        <row r="447">
          <cell r="E447">
            <v>3433</v>
          </cell>
          <cell r="F447" t="str">
            <v>11196</v>
          </cell>
          <cell r="G447">
            <v>3433</v>
          </cell>
        </row>
        <row r="448">
          <cell r="E448">
            <v>3468</v>
          </cell>
          <cell r="F448" t="str">
            <v>11119</v>
          </cell>
          <cell r="G448">
            <v>3468</v>
          </cell>
        </row>
        <row r="449">
          <cell r="E449">
            <v>3550</v>
          </cell>
          <cell r="F449" t="str">
            <v>11211</v>
          </cell>
          <cell r="G449">
            <v>3550</v>
          </cell>
        </row>
        <row r="450">
          <cell r="E450">
            <v>3561</v>
          </cell>
          <cell r="F450" t="str">
            <v>11207</v>
          </cell>
          <cell r="G450">
            <v>3561</v>
          </cell>
        </row>
        <row r="451">
          <cell r="E451">
            <v>3591</v>
          </cell>
          <cell r="F451">
            <v>12211</v>
          </cell>
          <cell r="G451">
            <v>3591</v>
          </cell>
        </row>
        <row r="452">
          <cell r="E452">
            <v>3614</v>
          </cell>
          <cell r="F452" t="e">
            <v>#N/A</v>
          </cell>
          <cell r="G452">
            <v>3614</v>
          </cell>
        </row>
        <row r="453">
          <cell r="E453">
            <v>3650</v>
          </cell>
          <cell r="F453" t="str">
            <v>11971</v>
          </cell>
          <cell r="G453">
            <v>3650</v>
          </cell>
        </row>
        <row r="454">
          <cell r="E454">
            <v>3661</v>
          </cell>
          <cell r="F454" t="e">
            <v>#N/A</v>
          </cell>
          <cell r="G454">
            <v>3661</v>
          </cell>
        </row>
        <row r="455">
          <cell r="E455">
            <v>3665</v>
          </cell>
          <cell r="F455" t="str">
            <v>11272</v>
          </cell>
          <cell r="G455">
            <v>3665</v>
          </cell>
        </row>
        <row r="456">
          <cell r="E456">
            <v>3682</v>
          </cell>
          <cell r="F456" t="str">
            <v>11084</v>
          </cell>
          <cell r="G456">
            <v>3682</v>
          </cell>
        </row>
        <row r="457">
          <cell r="E457">
            <v>3699</v>
          </cell>
          <cell r="F457" t="str">
            <v>11297</v>
          </cell>
          <cell r="G457">
            <v>3699</v>
          </cell>
        </row>
        <row r="458">
          <cell r="E458">
            <v>3725</v>
          </cell>
          <cell r="F458" t="str">
            <v>11165</v>
          </cell>
          <cell r="G458">
            <v>3725</v>
          </cell>
        </row>
        <row r="459">
          <cell r="E459">
            <v>3733</v>
          </cell>
          <cell r="F459" t="e">
            <v>#N/A</v>
          </cell>
          <cell r="G459">
            <v>3733</v>
          </cell>
        </row>
        <row r="460">
          <cell r="E460">
            <v>3741</v>
          </cell>
          <cell r="F460" t="str">
            <v>11238</v>
          </cell>
          <cell r="G460">
            <v>3741</v>
          </cell>
        </row>
        <row r="461">
          <cell r="E461">
            <v>3743</v>
          </cell>
          <cell r="F461">
            <v>11291</v>
          </cell>
          <cell r="G461">
            <v>3743</v>
          </cell>
        </row>
        <row r="462">
          <cell r="E462">
            <v>3778</v>
          </cell>
          <cell r="F462" t="str">
            <v>11208</v>
          </cell>
          <cell r="G462">
            <v>3778</v>
          </cell>
        </row>
        <row r="463">
          <cell r="E463">
            <v>3781</v>
          </cell>
          <cell r="F463" t="e">
            <v>#N/A</v>
          </cell>
          <cell r="G463">
            <v>3781</v>
          </cell>
        </row>
        <row r="464">
          <cell r="E464">
            <v>3820</v>
          </cell>
          <cell r="F464" t="str">
            <v>11966</v>
          </cell>
          <cell r="G464">
            <v>3820</v>
          </cell>
        </row>
        <row r="465">
          <cell r="E465">
            <v>3853</v>
          </cell>
          <cell r="F465" t="str">
            <v>11090</v>
          </cell>
          <cell r="G465">
            <v>3853</v>
          </cell>
        </row>
        <row r="466">
          <cell r="E466">
            <v>3864</v>
          </cell>
          <cell r="F466" t="e">
            <v>#N/A</v>
          </cell>
          <cell r="G466">
            <v>3864</v>
          </cell>
        </row>
        <row r="467">
          <cell r="E467">
            <v>3866</v>
          </cell>
          <cell r="F467" t="str">
            <v>12367</v>
          </cell>
          <cell r="G467">
            <v>3866</v>
          </cell>
        </row>
        <row r="468">
          <cell r="E468">
            <v>3868</v>
          </cell>
          <cell r="F468" t="e">
            <v>#N/A</v>
          </cell>
          <cell r="G468">
            <v>3868</v>
          </cell>
        </row>
        <row r="469">
          <cell r="E469">
            <v>3876</v>
          </cell>
          <cell r="F469" t="str">
            <v>12321</v>
          </cell>
          <cell r="G469">
            <v>3876</v>
          </cell>
        </row>
        <row r="470">
          <cell r="E470">
            <v>3988</v>
          </cell>
          <cell r="F470" t="str">
            <v>11156</v>
          </cell>
          <cell r="G470">
            <v>3988</v>
          </cell>
        </row>
        <row r="471">
          <cell r="E471">
            <v>4058</v>
          </cell>
          <cell r="F471" t="str">
            <v>12370</v>
          </cell>
          <cell r="G471">
            <v>4058</v>
          </cell>
        </row>
        <row r="472">
          <cell r="E472">
            <v>4060</v>
          </cell>
          <cell r="F472" t="str">
            <v>6753</v>
          </cell>
          <cell r="G472">
            <v>4060</v>
          </cell>
        </row>
        <row r="473">
          <cell r="E473">
            <v>4062</v>
          </cell>
          <cell r="F473" t="str">
            <v>9638</v>
          </cell>
          <cell r="G473">
            <v>4062</v>
          </cell>
        </row>
        <row r="474">
          <cell r="E474">
            <v>4066</v>
          </cell>
          <cell r="F474" t="str">
            <v>12391</v>
          </cell>
          <cell r="G474">
            <v>4066</v>
          </cell>
        </row>
        <row r="475">
          <cell r="E475">
            <v>4070</v>
          </cell>
          <cell r="F475" t="e">
            <v>#N/A</v>
          </cell>
          <cell r="G475">
            <v>4070</v>
          </cell>
        </row>
        <row r="476">
          <cell r="E476">
            <v>4094</v>
          </cell>
          <cell r="F476" t="str">
            <v>11157</v>
          </cell>
          <cell r="G476">
            <v>4094</v>
          </cell>
        </row>
        <row r="477">
          <cell r="E477">
            <v>4108</v>
          </cell>
          <cell r="F477" t="str">
            <v>11154</v>
          </cell>
          <cell r="G477">
            <v>4108</v>
          </cell>
        </row>
        <row r="478">
          <cell r="E478">
            <v>4120</v>
          </cell>
          <cell r="F478">
            <v>12220</v>
          </cell>
          <cell r="G478">
            <v>4120</v>
          </cell>
        </row>
        <row r="479">
          <cell r="E479">
            <v>4126</v>
          </cell>
          <cell r="F479">
            <v>11273</v>
          </cell>
          <cell r="G479">
            <v>4126</v>
          </cell>
        </row>
        <row r="480">
          <cell r="E480">
            <v>4131</v>
          </cell>
          <cell r="F480" t="str">
            <v>11854</v>
          </cell>
          <cell r="G480">
            <v>4131</v>
          </cell>
        </row>
        <row r="481">
          <cell r="E481">
            <v>4140</v>
          </cell>
          <cell r="F481" t="str">
            <v>11256</v>
          </cell>
          <cell r="G481">
            <v>4140</v>
          </cell>
        </row>
        <row r="482">
          <cell r="E482">
            <v>4148</v>
          </cell>
          <cell r="F482" t="str">
            <v>11244</v>
          </cell>
          <cell r="G482">
            <v>4148</v>
          </cell>
        </row>
        <row r="483">
          <cell r="E483">
            <v>4164</v>
          </cell>
          <cell r="F483" t="e">
            <v>#N/A</v>
          </cell>
          <cell r="G483">
            <v>4164</v>
          </cell>
        </row>
        <row r="484">
          <cell r="E484">
            <v>4194</v>
          </cell>
          <cell r="F484" t="str">
            <v>11101</v>
          </cell>
          <cell r="G484">
            <v>4194</v>
          </cell>
        </row>
        <row r="485">
          <cell r="E485">
            <v>4207</v>
          </cell>
          <cell r="F485" t="str">
            <v>11213</v>
          </cell>
          <cell r="G485">
            <v>4207</v>
          </cell>
        </row>
        <row r="486">
          <cell r="E486">
            <v>4217</v>
          </cell>
          <cell r="F486" t="str">
            <v>12085</v>
          </cell>
          <cell r="G486">
            <v>4217</v>
          </cell>
        </row>
        <row r="487">
          <cell r="E487">
            <v>4228</v>
          </cell>
          <cell r="F487" t="str">
            <v>3024</v>
          </cell>
          <cell r="G487">
            <v>4228</v>
          </cell>
        </row>
        <row r="488">
          <cell r="E488">
            <v>4240</v>
          </cell>
          <cell r="F488" t="str">
            <v>12151</v>
          </cell>
          <cell r="G488">
            <v>4240</v>
          </cell>
        </row>
        <row r="489">
          <cell r="E489">
            <v>4324</v>
          </cell>
          <cell r="F489" t="str">
            <v>11206</v>
          </cell>
          <cell r="G489">
            <v>4324</v>
          </cell>
        </row>
        <row r="490">
          <cell r="E490">
            <v>4367</v>
          </cell>
          <cell r="F490" t="str">
            <v>11161</v>
          </cell>
          <cell r="G490">
            <v>4367</v>
          </cell>
        </row>
        <row r="491">
          <cell r="E491">
            <v>4375</v>
          </cell>
          <cell r="F491" t="str">
            <v>11080</v>
          </cell>
          <cell r="G491">
            <v>4375</v>
          </cell>
        </row>
        <row r="492">
          <cell r="E492">
            <v>4378</v>
          </cell>
          <cell r="F492">
            <v>12374</v>
          </cell>
          <cell r="G492">
            <v>4378</v>
          </cell>
        </row>
        <row r="493">
          <cell r="E493">
            <v>4393</v>
          </cell>
          <cell r="F493" t="e">
            <v>#N/A</v>
          </cell>
          <cell r="G493">
            <v>4393</v>
          </cell>
        </row>
        <row r="494">
          <cell r="E494">
            <v>4533</v>
          </cell>
          <cell r="F494">
            <v>9224</v>
          </cell>
          <cell r="G494">
            <v>4533</v>
          </cell>
        </row>
        <row r="495">
          <cell r="E495">
            <v>4701</v>
          </cell>
          <cell r="F495" t="str">
            <v>12331</v>
          </cell>
          <cell r="G495">
            <v>4701</v>
          </cell>
        </row>
        <row r="496">
          <cell r="E496">
            <v>4712</v>
          </cell>
          <cell r="F496" t="str">
            <v>7255</v>
          </cell>
          <cell r="G496">
            <v>4712</v>
          </cell>
        </row>
        <row r="497">
          <cell r="E497">
            <v>4713</v>
          </cell>
          <cell r="F497" t="str">
            <v>11092</v>
          </cell>
          <cell r="G497">
            <v>4713</v>
          </cell>
        </row>
        <row r="498">
          <cell r="E498">
            <v>4732</v>
          </cell>
          <cell r="F498">
            <v>11247</v>
          </cell>
          <cell r="G498">
            <v>4732</v>
          </cell>
        </row>
        <row r="499">
          <cell r="E499">
            <v>4734</v>
          </cell>
          <cell r="F499" t="str">
            <v>11884</v>
          </cell>
          <cell r="G499">
            <v>4734</v>
          </cell>
        </row>
        <row r="500">
          <cell r="E500">
            <v>4737</v>
          </cell>
          <cell r="F500" t="e">
            <v>#N/A</v>
          </cell>
          <cell r="G500">
            <v>4737</v>
          </cell>
        </row>
        <row r="501">
          <cell r="E501">
            <v>4788</v>
          </cell>
          <cell r="F501" t="str">
            <v>7013</v>
          </cell>
          <cell r="G501">
            <v>4788</v>
          </cell>
        </row>
        <row r="502">
          <cell r="E502">
            <v>4808</v>
          </cell>
          <cell r="F502" t="str">
            <v>11220</v>
          </cell>
          <cell r="G502">
            <v>4808</v>
          </cell>
        </row>
        <row r="503">
          <cell r="E503">
            <v>4845</v>
          </cell>
          <cell r="F503" t="str">
            <v>12276</v>
          </cell>
          <cell r="G503">
            <v>4845</v>
          </cell>
        </row>
        <row r="504">
          <cell r="E504">
            <v>4858</v>
          </cell>
          <cell r="F504" t="e">
            <v>#N/A</v>
          </cell>
          <cell r="G504">
            <v>4858</v>
          </cell>
        </row>
        <row r="505">
          <cell r="E505">
            <v>4873</v>
          </cell>
          <cell r="F505">
            <v>2972</v>
          </cell>
          <cell r="G505">
            <v>4873</v>
          </cell>
        </row>
        <row r="506">
          <cell r="E506">
            <v>4919</v>
          </cell>
          <cell r="F506">
            <v>11396</v>
          </cell>
          <cell r="G506">
            <v>4919</v>
          </cell>
        </row>
        <row r="507">
          <cell r="E507">
            <v>4926</v>
          </cell>
          <cell r="F507" t="e">
            <v>#N/A</v>
          </cell>
          <cell r="G507">
            <v>4926</v>
          </cell>
        </row>
        <row r="508">
          <cell r="E508">
            <v>4992</v>
          </cell>
          <cell r="F508" t="str">
            <v>12068</v>
          </cell>
          <cell r="G508">
            <v>4992</v>
          </cell>
        </row>
        <row r="509">
          <cell r="E509">
            <v>5024</v>
          </cell>
          <cell r="F509" t="str">
            <v>11284</v>
          </cell>
          <cell r="G509">
            <v>5024</v>
          </cell>
        </row>
        <row r="510">
          <cell r="E510">
            <v>5055</v>
          </cell>
          <cell r="F510" t="str">
            <v>11155</v>
          </cell>
          <cell r="G510">
            <v>5055</v>
          </cell>
        </row>
        <row r="511">
          <cell r="E511">
            <v>5075</v>
          </cell>
          <cell r="F511" t="e">
            <v>#N/A</v>
          </cell>
          <cell r="G511">
            <v>5075</v>
          </cell>
        </row>
        <row r="512">
          <cell r="E512">
            <v>5076</v>
          </cell>
          <cell r="F512" t="str">
            <v>12193</v>
          </cell>
          <cell r="G512">
            <v>5076</v>
          </cell>
        </row>
        <row r="513">
          <cell r="E513">
            <v>5093</v>
          </cell>
          <cell r="F513" t="str">
            <v>9144</v>
          </cell>
          <cell r="G513">
            <v>5093</v>
          </cell>
        </row>
        <row r="514">
          <cell r="E514">
            <v>5144</v>
          </cell>
          <cell r="F514" t="str">
            <v>4967</v>
          </cell>
          <cell r="G514">
            <v>5144</v>
          </cell>
        </row>
        <row r="515">
          <cell r="E515">
            <v>5145</v>
          </cell>
          <cell r="F515" t="str">
            <v>11210</v>
          </cell>
          <cell r="G515">
            <v>5145</v>
          </cell>
        </row>
        <row r="516">
          <cell r="E516">
            <v>5149</v>
          </cell>
          <cell r="F516" t="e">
            <v>#N/A</v>
          </cell>
          <cell r="G516">
            <v>5149</v>
          </cell>
        </row>
        <row r="517">
          <cell r="E517">
            <v>5151</v>
          </cell>
          <cell r="F517" t="str">
            <v>12054</v>
          </cell>
          <cell r="G517">
            <v>5151</v>
          </cell>
        </row>
        <row r="518">
          <cell r="E518">
            <v>5155</v>
          </cell>
          <cell r="F518" t="str">
            <v>11253</v>
          </cell>
          <cell r="G518">
            <v>5155</v>
          </cell>
        </row>
        <row r="519">
          <cell r="E519">
            <v>5158</v>
          </cell>
          <cell r="F519" t="e">
            <v>#N/A</v>
          </cell>
          <cell r="G519">
            <v>5158</v>
          </cell>
        </row>
        <row r="520">
          <cell r="E520">
            <v>5161</v>
          </cell>
          <cell r="F520" t="str">
            <v>12219</v>
          </cell>
          <cell r="G520">
            <v>5161</v>
          </cell>
        </row>
        <row r="521">
          <cell r="E521">
            <v>5258</v>
          </cell>
          <cell r="F521" t="str">
            <v>12134</v>
          </cell>
          <cell r="G521">
            <v>5258</v>
          </cell>
        </row>
        <row r="522">
          <cell r="E522">
            <v>5259</v>
          </cell>
          <cell r="F522" t="e">
            <v>#N/A</v>
          </cell>
          <cell r="G522">
            <v>5259</v>
          </cell>
        </row>
        <row r="523">
          <cell r="E523">
            <v>5260</v>
          </cell>
          <cell r="F523" t="e">
            <v>#N/A</v>
          </cell>
          <cell r="G523">
            <v>5260</v>
          </cell>
        </row>
        <row r="524">
          <cell r="E524">
            <v>5271</v>
          </cell>
          <cell r="F524" t="e">
            <v>#N/A</v>
          </cell>
          <cell r="G524">
            <v>5271</v>
          </cell>
        </row>
        <row r="525">
          <cell r="E525">
            <v>5272</v>
          </cell>
          <cell r="F525" t="str">
            <v>12171</v>
          </cell>
          <cell r="G525">
            <v>5272</v>
          </cell>
        </row>
        <row r="526">
          <cell r="E526">
            <v>5275</v>
          </cell>
          <cell r="F526" t="str">
            <v>12319</v>
          </cell>
          <cell r="G526">
            <v>5275</v>
          </cell>
        </row>
        <row r="527">
          <cell r="E527">
            <v>5283</v>
          </cell>
          <cell r="F527" t="str">
            <v>12217</v>
          </cell>
          <cell r="G527">
            <v>5283</v>
          </cell>
        </row>
        <row r="528">
          <cell r="E528">
            <v>5285</v>
          </cell>
          <cell r="F528">
            <v>11186</v>
          </cell>
          <cell r="G528">
            <v>5285</v>
          </cell>
        </row>
        <row r="529">
          <cell r="E529">
            <v>5292</v>
          </cell>
          <cell r="F529" t="str">
            <v>11185</v>
          </cell>
          <cell r="G529">
            <v>5292</v>
          </cell>
        </row>
        <row r="530">
          <cell r="E530">
            <v>5295</v>
          </cell>
          <cell r="F530" t="str">
            <v>12052</v>
          </cell>
          <cell r="G530">
            <v>5295</v>
          </cell>
        </row>
        <row r="531">
          <cell r="E531">
            <v>5301</v>
          </cell>
          <cell r="F531">
            <v>11195</v>
          </cell>
          <cell r="G531">
            <v>5301</v>
          </cell>
        </row>
        <row r="532">
          <cell r="E532">
            <v>5306</v>
          </cell>
          <cell r="F532" t="str">
            <v>11252</v>
          </cell>
          <cell r="G532">
            <v>5306</v>
          </cell>
        </row>
        <row r="533">
          <cell r="E533">
            <v>5307</v>
          </cell>
          <cell r="F533" t="str">
            <v>11118</v>
          </cell>
          <cell r="G533">
            <v>5307</v>
          </cell>
        </row>
        <row r="534">
          <cell r="E534">
            <v>5309</v>
          </cell>
          <cell r="F534" t="e">
            <v>#N/A</v>
          </cell>
          <cell r="G534">
            <v>5309</v>
          </cell>
        </row>
        <row r="535">
          <cell r="E535">
            <v>5316</v>
          </cell>
          <cell r="F535" t="str">
            <v>11162</v>
          </cell>
          <cell r="G535">
            <v>5316</v>
          </cell>
        </row>
        <row r="536">
          <cell r="E536">
            <v>5320</v>
          </cell>
          <cell r="F536" t="str">
            <v>11201</v>
          </cell>
          <cell r="G536">
            <v>5320</v>
          </cell>
        </row>
        <row r="537">
          <cell r="E537">
            <v>5332</v>
          </cell>
          <cell r="F537" t="e">
            <v>#N/A</v>
          </cell>
          <cell r="G537">
            <v>5332</v>
          </cell>
        </row>
        <row r="538">
          <cell r="E538">
            <v>5336</v>
          </cell>
          <cell r="F538" t="str">
            <v>11129</v>
          </cell>
          <cell r="G538">
            <v>5336</v>
          </cell>
        </row>
        <row r="539">
          <cell r="E539">
            <v>5343</v>
          </cell>
          <cell r="F539" t="str">
            <v>11224</v>
          </cell>
          <cell r="G539">
            <v>5343</v>
          </cell>
        </row>
        <row r="540">
          <cell r="E540">
            <v>5345</v>
          </cell>
          <cell r="F540" t="e">
            <v>#N/A</v>
          </cell>
          <cell r="G540">
            <v>5345</v>
          </cell>
        </row>
        <row r="541">
          <cell r="E541">
            <v>5352</v>
          </cell>
          <cell r="F541" t="str">
            <v>12026</v>
          </cell>
          <cell r="G541">
            <v>5352</v>
          </cell>
        </row>
        <row r="542">
          <cell r="E542">
            <v>5353</v>
          </cell>
          <cell r="F542" t="str">
            <v>12030</v>
          </cell>
          <cell r="G542">
            <v>5353</v>
          </cell>
        </row>
        <row r="543">
          <cell r="E543">
            <v>5355</v>
          </cell>
          <cell r="F543" t="str">
            <v>12028</v>
          </cell>
          <cell r="G543">
            <v>5355</v>
          </cell>
        </row>
        <row r="544">
          <cell r="E544">
            <v>5362</v>
          </cell>
          <cell r="F544" t="str">
            <v>11149</v>
          </cell>
          <cell r="G544">
            <v>5362</v>
          </cell>
        </row>
        <row r="545">
          <cell r="E545">
            <v>5363</v>
          </cell>
          <cell r="F545" t="e">
            <v>#N/A</v>
          </cell>
          <cell r="G545">
            <v>5363</v>
          </cell>
        </row>
        <row r="546">
          <cell r="E546">
            <v>5374</v>
          </cell>
          <cell r="F546" t="str">
            <v>6149</v>
          </cell>
          <cell r="G546">
            <v>5374</v>
          </cell>
        </row>
        <row r="547">
          <cell r="E547">
            <v>5376</v>
          </cell>
          <cell r="F547" t="str">
            <v>11200</v>
          </cell>
          <cell r="G547">
            <v>5376</v>
          </cell>
        </row>
        <row r="548">
          <cell r="E548">
            <v>5384</v>
          </cell>
          <cell r="F548" t="e">
            <v>#N/A</v>
          </cell>
          <cell r="G548">
            <v>5384</v>
          </cell>
        </row>
        <row r="549">
          <cell r="E549">
            <v>5392</v>
          </cell>
          <cell r="F549" t="str">
            <v>9156</v>
          </cell>
          <cell r="G549">
            <v>5392</v>
          </cell>
        </row>
        <row r="550">
          <cell r="E550">
            <v>5398</v>
          </cell>
          <cell r="F550" t="e">
            <v>#N/A</v>
          </cell>
          <cell r="G550">
            <v>5398</v>
          </cell>
        </row>
        <row r="551">
          <cell r="E551">
            <v>5408</v>
          </cell>
          <cell r="F551" t="str">
            <v>12212</v>
          </cell>
          <cell r="G551">
            <v>5408</v>
          </cell>
        </row>
        <row r="552">
          <cell r="E552">
            <v>5412</v>
          </cell>
          <cell r="F552" t="str">
            <v>9171</v>
          </cell>
          <cell r="G552">
            <v>5412</v>
          </cell>
        </row>
        <row r="553">
          <cell r="E553">
            <v>5418</v>
          </cell>
          <cell r="F553" t="str">
            <v>11163</v>
          </cell>
          <cell r="G553">
            <v>5418</v>
          </cell>
        </row>
        <row r="554">
          <cell r="E554">
            <v>5419</v>
          </cell>
          <cell r="F554" t="str">
            <v>11164</v>
          </cell>
          <cell r="G554">
            <v>5419</v>
          </cell>
        </row>
        <row r="555">
          <cell r="E555">
            <v>5426</v>
          </cell>
          <cell r="F555" t="str">
            <v>12103</v>
          </cell>
          <cell r="G555">
            <v>5426</v>
          </cell>
        </row>
        <row r="556">
          <cell r="E556">
            <v>5431</v>
          </cell>
          <cell r="F556" t="str">
            <v>11192</v>
          </cell>
          <cell r="G556">
            <v>5431</v>
          </cell>
        </row>
        <row r="557">
          <cell r="E557">
            <v>5441</v>
          </cell>
          <cell r="F557" t="str">
            <v>11264</v>
          </cell>
          <cell r="G557">
            <v>5441</v>
          </cell>
        </row>
        <row r="558">
          <cell r="E558">
            <v>5461</v>
          </cell>
          <cell r="F558" t="e">
            <v>#N/A</v>
          </cell>
          <cell r="G558">
            <v>5461</v>
          </cell>
        </row>
        <row r="559">
          <cell r="E559">
            <v>5466</v>
          </cell>
          <cell r="F559" t="e">
            <v>#N/A</v>
          </cell>
          <cell r="G559">
            <v>5466</v>
          </cell>
        </row>
        <row r="560">
          <cell r="E560">
            <v>5467</v>
          </cell>
          <cell r="F560" t="str">
            <v>6754</v>
          </cell>
          <cell r="G560">
            <v>5467</v>
          </cell>
        </row>
        <row r="561">
          <cell r="E561">
            <v>5489</v>
          </cell>
          <cell r="F561" t="str">
            <v>12011</v>
          </cell>
          <cell r="G561">
            <v>5489</v>
          </cell>
        </row>
        <row r="562">
          <cell r="E562">
            <v>5498</v>
          </cell>
          <cell r="F562" t="e">
            <v>#N/A</v>
          </cell>
          <cell r="G562">
            <v>5498</v>
          </cell>
        </row>
        <row r="563">
          <cell r="E563">
            <v>5504</v>
          </cell>
          <cell r="F563" t="str">
            <v>12368</v>
          </cell>
          <cell r="G563">
            <v>5504</v>
          </cell>
        </row>
        <row r="564">
          <cell r="E564">
            <v>5511</v>
          </cell>
          <cell r="F564" t="str">
            <v>11079</v>
          </cell>
          <cell r="G564">
            <v>5511</v>
          </cell>
        </row>
        <row r="565">
          <cell r="E565">
            <v>5512</v>
          </cell>
          <cell r="F565" t="str">
            <v>11824</v>
          </cell>
          <cell r="G565">
            <v>5512</v>
          </cell>
        </row>
        <row r="566">
          <cell r="E566">
            <v>5514</v>
          </cell>
          <cell r="F566">
            <v>11403</v>
          </cell>
          <cell r="G566">
            <v>5514</v>
          </cell>
        </row>
        <row r="567">
          <cell r="E567">
            <v>5517</v>
          </cell>
          <cell r="F567" t="str">
            <v>11203</v>
          </cell>
          <cell r="G567">
            <v>5517</v>
          </cell>
        </row>
        <row r="568">
          <cell r="E568">
            <v>5522</v>
          </cell>
          <cell r="F568" t="str">
            <v>11122</v>
          </cell>
          <cell r="G568">
            <v>5522</v>
          </cell>
        </row>
        <row r="569">
          <cell r="E569">
            <v>5526</v>
          </cell>
          <cell r="F569" t="str">
            <v>12195</v>
          </cell>
          <cell r="G569">
            <v>5526</v>
          </cell>
        </row>
        <row r="570">
          <cell r="E570">
            <v>5528</v>
          </cell>
          <cell r="F570" t="str">
            <v>12008</v>
          </cell>
          <cell r="G570">
            <v>5528</v>
          </cell>
        </row>
        <row r="571">
          <cell r="E571">
            <v>5529</v>
          </cell>
          <cell r="F571">
            <v>11217</v>
          </cell>
          <cell r="G571">
            <v>5529</v>
          </cell>
        </row>
        <row r="572">
          <cell r="E572">
            <v>5531</v>
          </cell>
          <cell r="F572" t="str">
            <v>11182</v>
          </cell>
          <cell r="G572">
            <v>5531</v>
          </cell>
        </row>
        <row r="573">
          <cell r="E573">
            <v>5534</v>
          </cell>
          <cell r="F573">
            <v>9144</v>
          </cell>
          <cell r="G573">
            <v>5534</v>
          </cell>
        </row>
        <row r="574">
          <cell r="E574">
            <v>5536</v>
          </cell>
          <cell r="F574" t="str">
            <v>11970</v>
          </cell>
          <cell r="G574">
            <v>5536</v>
          </cell>
        </row>
        <row r="575">
          <cell r="E575">
            <v>5541</v>
          </cell>
          <cell r="F575" t="str">
            <v>6667</v>
          </cell>
          <cell r="G575">
            <v>5541</v>
          </cell>
        </row>
        <row r="576">
          <cell r="E576">
            <v>5542</v>
          </cell>
          <cell r="F576" t="str">
            <v>11140</v>
          </cell>
          <cell r="G576">
            <v>5542</v>
          </cell>
        </row>
        <row r="577">
          <cell r="E577">
            <v>5543</v>
          </cell>
          <cell r="F577" t="str">
            <v>11145</v>
          </cell>
          <cell r="G577">
            <v>5543</v>
          </cell>
        </row>
        <row r="578">
          <cell r="E578">
            <v>5544</v>
          </cell>
          <cell r="F578" t="str">
            <v>11258</v>
          </cell>
          <cell r="G578">
            <v>5544</v>
          </cell>
        </row>
        <row r="579">
          <cell r="E579">
            <v>5545</v>
          </cell>
          <cell r="F579">
            <v>9597</v>
          </cell>
          <cell r="G579">
            <v>5545</v>
          </cell>
        </row>
        <row r="580">
          <cell r="E580">
            <v>5546</v>
          </cell>
          <cell r="F580">
            <v>6755</v>
          </cell>
          <cell r="G580">
            <v>5546</v>
          </cell>
        </row>
        <row r="581">
          <cell r="E581">
            <v>5547</v>
          </cell>
          <cell r="F581" t="str">
            <v>12101</v>
          </cell>
          <cell r="G581">
            <v>5547</v>
          </cell>
        </row>
        <row r="582">
          <cell r="E582">
            <v>5550</v>
          </cell>
          <cell r="F582">
            <v>11954</v>
          </cell>
          <cell r="G582">
            <v>5550</v>
          </cell>
        </row>
        <row r="583">
          <cell r="E583">
            <v>5553</v>
          </cell>
          <cell r="F583" t="str">
            <v>11987</v>
          </cell>
          <cell r="G583">
            <v>5553</v>
          </cell>
        </row>
        <row r="584">
          <cell r="E584">
            <v>5554</v>
          </cell>
          <cell r="F584" t="str">
            <v>11168</v>
          </cell>
          <cell r="G584">
            <v>5554</v>
          </cell>
        </row>
        <row r="585">
          <cell r="E585">
            <v>5556</v>
          </cell>
          <cell r="F585" t="str">
            <v>11167</v>
          </cell>
          <cell r="G585">
            <v>5556</v>
          </cell>
        </row>
        <row r="586">
          <cell r="E586">
            <v>5565</v>
          </cell>
          <cell r="F586" t="str">
            <v>11221</v>
          </cell>
          <cell r="G586">
            <v>5565</v>
          </cell>
        </row>
        <row r="587">
          <cell r="E587">
            <v>5566</v>
          </cell>
          <cell r="F587" t="e">
            <v>#N/A</v>
          </cell>
          <cell r="G587">
            <v>5566</v>
          </cell>
        </row>
        <row r="588">
          <cell r="E588">
            <v>5567</v>
          </cell>
          <cell r="F588" t="str">
            <v>11193</v>
          </cell>
          <cell r="G588">
            <v>5567</v>
          </cell>
        </row>
        <row r="589">
          <cell r="E589">
            <v>5568</v>
          </cell>
          <cell r="F589" t="str">
            <v>11241</v>
          </cell>
          <cell r="G589">
            <v>5568</v>
          </cell>
        </row>
        <row r="590">
          <cell r="E590">
            <v>5569</v>
          </cell>
          <cell r="F590" t="str">
            <v>11287</v>
          </cell>
          <cell r="G590">
            <v>5569</v>
          </cell>
        </row>
        <row r="591">
          <cell r="E591">
            <v>5575</v>
          </cell>
          <cell r="F591">
            <v>10576</v>
          </cell>
          <cell r="G591">
            <v>5575</v>
          </cell>
        </row>
        <row r="592">
          <cell r="E592">
            <v>5584</v>
          </cell>
          <cell r="F592" t="str">
            <v>11815</v>
          </cell>
          <cell r="G592">
            <v>5584</v>
          </cell>
        </row>
        <row r="593">
          <cell r="E593">
            <v>5586</v>
          </cell>
          <cell r="F593">
            <v>11871</v>
          </cell>
          <cell r="G593">
            <v>5586</v>
          </cell>
        </row>
        <row r="594">
          <cell r="E594">
            <v>5587</v>
          </cell>
          <cell r="F594">
            <v>9223</v>
          </cell>
          <cell r="G594">
            <v>5587</v>
          </cell>
        </row>
        <row r="595">
          <cell r="E595">
            <v>5588</v>
          </cell>
          <cell r="F595" t="str">
            <v>11980</v>
          </cell>
          <cell r="G595">
            <v>5588</v>
          </cell>
        </row>
        <row r="596">
          <cell r="E596">
            <v>5599</v>
          </cell>
          <cell r="F596" t="str">
            <v>11096</v>
          </cell>
          <cell r="G596">
            <v>5599</v>
          </cell>
        </row>
        <row r="597">
          <cell r="E597">
            <v>5602</v>
          </cell>
          <cell r="F597" t="str">
            <v>11137</v>
          </cell>
          <cell r="G597">
            <v>5602</v>
          </cell>
        </row>
        <row r="598">
          <cell r="E598">
            <v>5604</v>
          </cell>
          <cell r="F598">
            <v>12397</v>
          </cell>
          <cell r="G598">
            <v>5604</v>
          </cell>
        </row>
        <row r="599">
          <cell r="E599">
            <v>5605</v>
          </cell>
          <cell r="F599">
            <v>12397</v>
          </cell>
          <cell r="G599">
            <v>5605</v>
          </cell>
        </row>
        <row r="600">
          <cell r="E600">
            <v>5606</v>
          </cell>
          <cell r="F600" t="str">
            <v>11116</v>
          </cell>
          <cell r="G600">
            <v>5606</v>
          </cell>
        </row>
        <row r="601">
          <cell r="E601">
            <v>5630</v>
          </cell>
          <cell r="F601" t="str">
            <v>12271</v>
          </cell>
          <cell r="G601">
            <v>5630</v>
          </cell>
        </row>
        <row r="602">
          <cell r="E602">
            <v>5641</v>
          </cell>
          <cell r="F602" t="str">
            <v>11222</v>
          </cell>
          <cell r="G602">
            <v>5641</v>
          </cell>
        </row>
        <row r="603">
          <cell r="E603">
            <v>5643</v>
          </cell>
          <cell r="F603" t="str">
            <v>12024</v>
          </cell>
          <cell r="G603">
            <v>5643</v>
          </cell>
        </row>
        <row r="604">
          <cell r="E604">
            <v>5663</v>
          </cell>
          <cell r="F604" t="str">
            <v>6231</v>
          </cell>
          <cell r="G604">
            <v>5663</v>
          </cell>
        </row>
        <row r="605">
          <cell r="E605">
            <v>5665</v>
          </cell>
          <cell r="F605">
            <v>6774</v>
          </cell>
          <cell r="G605">
            <v>5665</v>
          </cell>
        </row>
        <row r="606">
          <cell r="E606">
            <v>5666</v>
          </cell>
          <cell r="F606">
            <v>11295</v>
          </cell>
          <cell r="G606">
            <v>5666</v>
          </cell>
        </row>
        <row r="607">
          <cell r="E607">
            <v>5667</v>
          </cell>
          <cell r="F607" t="str">
            <v>11294</v>
          </cell>
          <cell r="G607">
            <v>5667</v>
          </cell>
        </row>
        <row r="608">
          <cell r="E608">
            <v>5669</v>
          </cell>
          <cell r="F608" t="str">
            <v>12096</v>
          </cell>
          <cell r="G608">
            <v>5669</v>
          </cell>
        </row>
        <row r="609">
          <cell r="E609">
            <v>5670</v>
          </cell>
          <cell r="F609" t="e">
            <v>#N/A</v>
          </cell>
          <cell r="G609">
            <v>5670</v>
          </cell>
        </row>
        <row r="610">
          <cell r="E610">
            <v>5671</v>
          </cell>
          <cell r="F610" t="str">
            <v>9538</v>
          </cell>
          <cell r="G610">
            <v>5671</v>
          </cell>
        </row>
        <row r="611">
          <cell r="E611">
            <v>5673</v>
          </cell>
          <cell r="F611" t="str">
            <v>12430</v>
          </cell>
          <cell r="G611">
            <v>5673</v>
          </cell>
        </row>
        <row r="612">
          <cell r="E612">
            <v>5677</v>
          </cell>
          <cell r="F612" t="str">
            <v>11296</v>
          </cell>
          <cell r="G612">
            <v>5677</v>
          </cell>
        </row>
        <row r="613">
          <cell r="E613">
            <v>5679</v>
          </cell>
          <cell r="F613" t="str">
            <v>12369</v>
          </cell>
          <cell r="G613">
            <v>5679</v>
          </cell>
        </row>
        <row r="614">
          <cell r="E614">
            <v>5680</v>
          </cell>
          <cell r="F614">
            <v>11183</v>
          </cell>
          <cell r="G614">
            <v>5680</v>
          </cell>
        </row>
        <row r="615">
          <cell r="E615">
            <v>5681</v>
          </cell>
          <cell r="F615" t="str">
            <v>6228</v>
          </cell>
          <cell r="G615">
            <v>5681</v>
          </cell>
        </row>
        <row r="616">
          <cell r="E616">
            <v>5682</v>
          </cell>
          <cell r="F616" t="str">
            <v>12313</v>
          </cell>
          <cell r="G616">
            <v>5682</v>
          </cell>
        </row>
        <row r="617">
          <cell r="E617">
            <v>5686</v>
          </cell>
          <cell r="F617">
            <v>2105</v>
          </cell>
        </row>
        <row r="618">
          <cell r="E618">
            <v>10101</v>
          </cell>
          <cell r="F618" t="str">
            <v>12320</v>
          </cell>
          <cell r="G618">
            <v>10101</v>
          </cell>
        </row>
        <row r="619">
          <cell r="E619">
            <v>10201</v>
          </cell>
          <cell r="F619">
            <v>11132</v>
          </cell>
          <cell r="G619">
            <v>10201</v>
          </cell>
        </row>
        <row r="620">
          <cell r="E620">
            <v>10301</v>
          </cell>
          <cell r="F620" t="str">
            <v>11108</v>
          </cell>
          <cell r="G620">
            <v>10301</v>
          </cell>
        </row>
        <row r="621">
          <cell r="E621">
            <v>10501</v>
          </cell>
          <cell r="F621" t="str">
            <v>12299</v>
          </cell>
          <cell r="G621">
            <v>10501</v>
          </cell>
        </row>
        <row r="622">
          <cell r="E622">
            <v>10701</v>
          </cell>
          <cell r="F622" t="str">
            <v>9485</v>
          </cell>
          <cell r="G622">
            <v>10701</v>
          </cell>
        </row>
        <row r="623">
          <cell r="E623">
            <v>10800</v>
          </cell>
          <cell r="F623" t="str">
            <v>11228</v>
          </cell>
          <cell r="G623">
            <v>10800</v>
          </cell>
        </row>
        <row r="624">
          <cell r="E624">
            <v>11201</v>
          </cell>
          <cell r="F624" t="str">
            <v>11277</v>
          </cell>
          <cell r="G624">
            <v>11201</v>
          </cell>
        </row>
        <row r="625">
          <cell r="E625">
            <v>11701</v>
          </cell>
          <cell r="F625" t="e">
            <v>#N/A</v>
          </cell>
          <cell r="G625">
            <v>11701</v>
          </cell>
        </row>
        <row r="626">
          <cell r="E626">
            <v>11801</v>
          </cell>
          <cell r="F626" t="str">
            <v>11267</v>
          </cell>
          <cell r="G626">
            <v>11801</v>
          </cell>
        </row>
        <row r="627">
          <cell r="E627">
            <v>12005</v>
          </cell>
          <cell r="F627" t="str">
            <v>11237</v>
          </cell>
          <cell r="G627">
            <v>12005</v>
          </cell>
        </row>
        <row r="628">
          <cell r="E628">
            <v>12101</v>
          </cell>
          <cell r="F628" t="str">
            <v>12111</v>
          </cell>
          <cell r="G628">
            <v>12101</v>
          </cell>
        </row>
        <row r="629">
          <cell r="E629">
            <v>12201</v>
          </cell>
          <cell r="F629" t="str">
            <v>11257</v>
          </cell>
          <cell r="G629">
            <v>12201</v>
          </cell>
        </row>
        <row r="630">
          <cell r="E630">
            <v>12500</v>
          </cell>
          <cell r="F630" t="str">
            <v>12307</v>
          </cell>
          <cell r="G630">
            <v>12500</v>
          </cell>
        </row>
        <row r="631">
          <cell r="E631">
            <v>12701</v>
          </cell>
          <cell r="F631" t="str">
            <v>12131</v>
          </cell>
          <cell r="G631">
            <v>12701</v>
          </cell>
        </row>
        <row r="632">
          <cell r="E632">
            <v>12801</v>
          </cell>
          <cell r="F632" t="str">
            <v>11298</v>
          </cell>
          <cell r="G632">
            <v>12801</v>
          </cell>
        </row>
        <row r="633">
          <cell r="E633">
            <v>13000</v>
          </cell>
          <cell r="F633" t="str">
            <v>11266</v>
          </cell>
          <cell r="G633">
            <v>13000</v>
          </cell>
        </row>
        <row r="634">
          <cell r="E634">
            <v>13301</v>
          </cell>
          <cell r="F634" t="str">
            <v>11254</v>
          </cell>
          <cell r="G634">
            <v>13301</v>
          </cell>
        </row>
        <row r="635">
          <cell r="E635">
            <v>13401</v>
          </cell>
          <cell r="F635" t="str">
            <v>11999</v>
          </cell>
          <cell r="G635">
            <v>13401</v>
          </cell>
        </row>
        <row r="636">
          <cell r="E636">
            <v>13701</v>
          </cell>
          <cell r="F636">
            <v>11240</v>
          </cell>
          <cell r="G636">
            <v>13701</v>
          </cell>
        </row>
        <row r="637">
          <cell r="E637">
            <v>14301</v>
          </cell>
          <cell r="F637" t="str">
            <v>11136</v>
          </cell>
          <cell r="G637">
            <v>14301</v>
          </cell>
        </row>
        <row r="638">
          <cell r="E638">
            <v>14401</v>
          </cell>
          <cell r="F638" t="str">
            <v>11271</v>
          </cell>
          <cell r="G638">
            <v>14401</v>
          </cell>
        </row>
        <row r="639">
          <cell r="E639">
            <v>14601</v>
          </cell>
          <cell r="F639" t="str">
            <v>12076</v>
          </cell>
          <cell r="G639">
            <v>14601</v>
          </cell>
        </row>
        <row r="640">
          <cell r="E640">
            <v>14701</v>
          </cell>
          <cell r="F640" t="str">
            <v>11978</v>
          </cell>
          <cell r="G640">
            <v>14701</v>
          </cell>
        </row>
        <row r="641">
          <cell r="E641">
            <v>15101</v>
          </cell>
          <cell r="F641" t="str">
            <v>11288</v>
          </cell>
          <cell r="G641">
            <v>15101</v>
          </cell>
        </row>
        <row r="642">
          <cell r="E642">
            <v>15201</v>
          </cell>
          <cell r="F642" t="str">
            <v>11262</v>
          </cell>
          <cell r="G642">
            <v>15201</v>
          </cell>
        </row>
        <row r="643">
          <cell r="E643">
            <v>15301</v>
          </cell>
          <cell r="F643" t="str">
            <v>11275</v>
          </cell>
          <cell r="G643">
            <v>15301</v>
          </cell>
        </row>
        <row r="644">
          <cell r="E644">
            <v>15501</v>
          </cell>
          <cell r="F644" t="str">
            <v>7675</v>
          </cell>
          <cell r="G644">
            <v>15501</v>
          </cell>
        </row>
        <row r="645">
          <cell r="E645">
            <v>15701</v>
          </cell>
          <cell r="F645" t="str">
            <v>11249</v>
          </cell>
          <cell r="G645">
            <v>15701</v>
          </cell>
        </row>
        <row r="646">
          <cell r="E646">
            <v>15801</v>
          </cell>
          <cell r="F646" t="str">
            <v>12128</v>
          </cell>
          <cell r="G646">
            <v>15801</v>
          </cell>
        </row>
        <row r="647">
          <cell r="E647">
            <v>15901</v>
          </cell>
          <cell r="F647" t="str">
            <v>233</v>
          </cell>
          <cell r="G647">
            <v>15901</v>
          </cell>
        </row>
        <row r="648">
          <cell r="E648">
            <v>16800</v>
          </cell>
          <cell r="F648" t="str">
            <v>12372</v>
          </cell>
          <cell r="G648">
            <v>16800</v>
          </cell>
        </row>
        <row r="649">
          <cell r="E649">
            <v>16901</v>
          </cell>
          <cell r="F649" t="str">
            <v>12326</v>
          </cell>
          <cell r="G649">
            <v>16901</v>
          </cell>
        </row>
        <row r="650">
          <cell r="E650">
            <v>17001</v>
          </cell>
          <cell r="F650" t="e">
            <v>#N/A</v>
          </cell>
          <cell r="G650">
            <v>17001</v>
          </cell>
        </row>
        <row r="651">
          <cell r="E651">
            <v>17101</v>
          </cell>
          <cell r="F651" t="str">
            <v>12200</v>
          </cell>
          <cell r="G651">
            <v>17101</v>
          </cell>
        </row>
        <row r="652">
          <cell r="E652">
            <v>17501</v>
          </cell>
          <cell r="F652" t="str">
            <v>11260</v>
          </cell>
          <cell r="G652">
            <v>17501</v>
          </cell>
        </row>
        <row r="653">
          <cell r="E653">
            <v>17701</v>
          </cell>
          <cell r="F653" t="str">
            <v>12415</v>
          </cell>
          <cell r="G653">
            <v>17701</v>
          </cell>
        </row>
        <row r="654">
          <cell r="E654">
            <v>17901</v>
          </cell>
          <cell r="F654" t="str">
            <v>12132</v>
          </cell>
          <cell r="G654">
            <v>17901</v>
          </cell>
        </row>
        <row r="655">
          <cell r="E655">
            <v>18401</v>
          </cell>
          <cell r="F655" t="str">
            <v>11292</v>
          </cell>
          <cell r="G655">
            <v>18401</v>
          </cell>
        </row>
        <row r="656">
          <cell r="E656">
            <v>18501</v>
          </cell>
          <cell r="F656" t="str">
            <v>12162</v>
          </cell>
          <cell r="G656">
            <v>18501</v>
          </cell>
        </row>
        <row r="657">
          <cell r="E657">
            <v>18601</v>
          </cell>
          <cell r="F657" t="str">
            <v>11278</v>
          </cell>
          <cell r="G657">
            <v>18601</v>
          </cell>
        </row>
        <row r="658">
          <cell r="E658">
            <v>18901</v>
          </cell>
          <cell r="F658" t="str">
            <v>12107</v>
          </cell>
          <cell r="G658">
            <v>18901</v>
          </cell>
        </row>
        <row r="659">
          <cell r="E659">
            <v>19201</v>
          </cell>
          <cell r="F659" t="str">
            <v>6846</v>
          </cell>
          <cell r="G659">
            <v>19201</v>
          </cell>
        </row>
        <row r="660">
          <cell r="E660">
            <v>19601</v>
          </cell>
          <cell r="F660" t="str">
            <v>6942</v>
          </cell>
          <cell r="G660">
            <v>19601</v>
          </cell>
        </row>
        <row r="661">
          <cell r="E661">
            <v>19701</v>
          </cell>
          <cell r="F661" t="str">
            <v>12228</v>
          </cell>
          <cell r="G661">
            <v>19701</v>
          </cell>
        </row>
        <row r="662">
          <cell r="E662">
            <v>20001</v>
          </cell>
          <cell r="F662" t="str">
            <v>12129</v>
          </cell>
          <cell r="G662">
            <v>20001</v>
          </cell>
        </row>
        <row r="663">
          <cell r="E663">
            <v>20101</v>
          </cell>
          <cell r="F663">
            <v>9042</v>
          </cell>
          <cell r="G663">
            <v>20101</v>
          </cell>
        </row>
        <row r="664">
          <cell r="E664">
            <v>20201</v>
          </cell>
          <cell r="F664" t="str">
            <v>6670</v>
          </cell>
          <cell r="G664">
            <v>20201</v>
          </cell>
        </row>
        <row r="665">
          <cell r="E665">
            <v>20401</v>
          </cell>
          <cell r="F665" t="e">
            <v>#N/A</v>
          </cell>
          <cell r="G665">
            <v>20401</v>
          </cell>
        </row>
        <row r="666">
          <cell r="E666">
            <v>20501</v>
          </cell>
          <cell r="F666" t="str">
            <v>12180</v>
          </cell>
          <cell r="G666">
            <v>20501</v>
          </cell>
        </row>
        <row r="667">
          <cell r="E667">
            <v>20601</v>
          </cell>
          <cell r="F667" t="str">
            <v>12261</v>
          </cell>
          <cell r="G667">
            <v>20601</v>
          </cell>
        </row>
        <row r="668">
          <cell r="E668">
            <v>20801</v>
          </cell>
          <cell r="F668" t="str">
            <v>11348</v>
          </cell>
          <cell r="G668">
            <v>20801</v>
          </cell>
        </row>
        <row r="669">
          <cell r="E669">
            <v>20901</v>
          </cell>
          <cell r="F669" t="str">
            <v>11363</v>
          </cell>
          <cell r="G669">
            <v>20901</v>
          </cell>
        </row>
        <row r="670">
          <cell r="E670">
            <v>21001</v>
          </cell>
          <cell r="F670" t="str">
            <v>12356</v>
          </cell>
          <cell r="G670">
            <v>21001</v>
          </cell>
        </row>
        <row r="671">
          <cell r="E671">
            <v>21101</v>
          </cell>
          <cell r="F671" t="str">
            <v>6759</v>
          </cell>
          <cell r="G671">
            <v>21101</v>
          </cell>
        </row>
        <row r="672">
          <cell r="E672">
            <v>21301</v>
          </cell>
          <cell r="F672" t="str">
            <v>12309</v>
          </cell>
          <cell r="G672">
            <v>21301</v>
          </cell>
        </row>
        <row r="673">
          <cell r="E673">
            <v>21601</v>
          </cell>
          <cell r="F673" t="str">
            <v>11343</v>
          </cell>
          <cell r="G673">
            <v>21601</v>
          </cell>
        </row>
        <row r="674">
          <cell r="E674">
            <v>21801</v>
          </cell>
          <cell r="F674" t="str">
            <v>6078</v>
          </cell>
          <cell r="G674">
            <v>21801</v>
          </cell>
        </row>
        <row r="675">
          <cell r="E675">
            <v>22001</v>
          </cell>
          <cell r="F675" t="str">
            <v>12332</v>
          </cell>
          <cell r="G675">
            <v>22001</v>
          </cell>
        </row>
        <row r="676">
          <cell r="E676">
            <v>22101</v>
          </cell>
          <cell r="F676" t="str">
            <v>6269</v>
          </cell>
          <cell r="G676">
            <v>22101</v>
          </cell>
        </row>
        <row r="677">
          <cell r="E677">
            <v>22301</v>
          </cell>
          <cell r="F677" t="str">
            <v>4786</v>
          </cell>
          <cell r="G677">
            <v>22301</v>
          </cell>
        </row>
        <row r="678">
          <cell r="E678">
            <v>22601</v>
          </cell>
          <cell r="F678">
            <v>11346</v>
          </cell>
          <cell r="G678">
            <v>22601</v>
          </cell>
        </row>
        <row r="679">
          <cell r="E679">
            <v>22401</v>
          </cell>
          <cell r="F679" t="str">
            <v>11301</v>
          </cell>
          <cell r="G679">
            <v>22401</v>
          </cell>
        </row>
        <row r="680">
          <cell r="E680">
            <v>22801</v>
          </cell>
          <cell r="F680" t="str">
            <v>12352</v>
          </cell>
          <cell r="G680">
            <v>22801</v>
          </cell>
        </row>
        <row r="681">
          <cell r="E681">
            <v>23001</v>
          </cell>
          <cell r="F681" t="str">
            <v>12066</v>
          </cell>
          <cell r="G681">
            <v>23001</v>
          </cell>
        </row>
        <row r="682">
          <cell r="E682">
            <v>23501</v>
          </cell>
          <cell r="F682" t="str">
            <v>11107</v>
          </cell>
          <cell r="G682">
            <v>23501</v>
          </cell>
        </row>
        <row r="683">
          <cell r="E683">
            <v>23701</v>
          </cell>
          <cell r="F683" t="str">
            <v>11146</v>
          </cell>
          <cell r="G683">
            <v>23701</v>
          </cell>
        </row>
        <row r="684">
          <cell r="E684">
            <v>23901</v>
          </cell>
          <cell r="F684" t="str">
            <v>11341</v>
          </cell>
          <cell r="G684">
            <v>23901</v>
          </cell>
        </row>
        <row r="685">
          <cell r="E685">
            <v>24001</v>
          </cell>
          <cell r="F685" t="str">
            <v>11098</v>
          </cell>
          <cell r="G685">
            <v>24001</v>
          </cell>
        </row>
        <row r="686">
          <cell r="E686">
            <v>24101</v>
          </cell>
          <cell r="F686" t="str">
            <v>11345</v>
          </cell>
          <cell r="G686">
            <v>24101</v>
          </cell>
        </row>
        <row r="687">
          <cell r="E687">
            <v>24501</v>
          </cell>
          <cell r="F687" t="str">
            <v>12338</v>
          </cell>
          <cell r="G687">
            <v>24501</v>
          </cell>
        </row>
        <row r="688">
          <cell r="E688">
            <v>24801</v>
          </cell>
          <cell r="F688" t="str">
            <v>11339</v>
          </cell>
          <cell r="G688">
            <v>24801</v>
          </cell>
        </row>
        <row r="689">
          <cell r="E689">
            <v>25101</v>
          </cell>
          <cell r="F689" t="str">
            <v>12059</v>
          </cell>
          <cell r="G689">
            <v>25101</v>
          </cell>
        </row>
        <row r="690">
          <cell r="E690">
            <v>25301</v>
          </cell>
          <cell r="F690" t="str">
            <v>11313</v>
          </cell>
          <cell r="G690">
            <v>25301</v>
          </cell>
        </row>
        <row r="691">
          <cell r="E691">
            <v>25401</v>
          </cell>
          <cell r="F691" t="str">
            <v>11977</v>
          </cell>
          <cell r="G691">
            <v>25401</v>
          </cell>
        </row>
        <row r="692">
          <cell r="E692">
            <v>25501</v>
          </cell>
          <cell r="F692">
            <v>2145</v>
          </cell>
          <cell r="G692">
            <v>25501</v>
          </cell>
        </row>
        <row r="693">
          <cell r="E693">
            <v>25701</v>
          </cell>
          <cell r="F693" t="str">
            <v>11316</v>
          </cell>
          <cell r="G693">
            <v>25701</v>
          </cell>
        </row>
        <row r="694">
          <cell r="E694">
            <v>25801</v>
          </cell>
          <cell r="F694" t="str">
            <v>11305</v>
          </cell>
          <cell r="G694">
            <v>25801</v>
          </cell>
        </row>
        <row r="695">
          <cell r="E695">
            <v>25901</v>
          </cell>
          <cell r="F695" t="str">
            <v>11335</v>
          </cell>
          <cell r="G695">
            <v>25901</v>
          </cell>
        </row>
        <row r="696">
          <cell r="E696">
            <v>26101</v>
          </cell>
          <cell r="F696" t="str">
            <v>11323</v>
          </cell>
          <cell r="G696">
            <v>26101</v>
          </cell>
        </row>
        <row r="697">
          <cell r="E697">
            <v>26201</v>
          </cell>
          <cell r="F697" t="str">
            <v>12060</v>
          </cell>
          <cell r="G697">
            <v>26201</v>
          </cell>
        </row>
        <row r="698">
          <cell r="E698">
            <v>26301</v>
          </cell>
          <cell r="F698" t="str">
            <v>7068</v>
          </cell>
          <cell r="G698">
            <v>26301</v>
          </cell>
        </row>
        <row r="699">
          <cell r="E699">
            <v>26402</v>
          </cell>
          <cell r="F699" t="str">
            <v>10756</v>
          </cell>
          <cell r="G699">
            <v>26402</v>
          </cell>
        </row>
        <row r="700">
          <cell r="E700">
            <v>26501</v>
          </cell>
          <cell r="F700" t="str">
            <v>11366</v>
          </cell>
          <cell r="G700">
            <v>26501</v>
          </cell>
        </row>
        <row r="701">
          <cell r="E701">
            <v>26601</v>
          </cell>
          <cell r="F701" t="str">
            <v>11306</v>
          </cell>
          <cell r="G701">
            <v>26601</v>
          </cell>
        </row>
        <row r="702">
          <cell r="E702">
            <v>26701</v>
          </cell>
          <cell r="F702" t="str">
            <v>11321</v>
          </cell>
          <cell r="G702">
            <v>26701</v>
          </cell>
        </row>
        <row r="703">
          <cell r="E703">
            <v>26801</v>
          </cell>
          <cell r="F703" t="str">
            <v>11329</v>
          </cell>
          <cell r="G703">
            <v>26801</v>
          </cell>
        </row>
        <row r="704">
          <cell r="E704">
            <v>26901</v>
          </cell>
          <cell r="F704" t="str">
            <v>11311</v>
          </cell>
          <cell r="G704">
            <v>26901</v>
          </cell>
        </row>
        <row r="705">
          <cell r="E705">
            <v>27001</v>
          </cell>
          <cell r="F705" t="str">
            <v>12081</v>
          </cell>
          <cell r="G705">
            <v>27001</v>
          </cell>
        </row>
        <row r="706">
          <cell r="E706">
            <v>27301</v>
          </cell>
          <cell r="F706" t="str">
            <v>11300</v>
          </cell>
          <cell r="G706">
            <v>27301</v>
          </cell>
        </row>
        <row r="707">
          <cell r="E707">
            <v>27401</v>
          </cell>
          <cell r="F707" t="str">
            <v>10831</v>
          </cell>
          <cell r="G707">
            <v>27401</v>
          </cell>
        </row>
        <row r="708">
          <cell r="E708">
            <v>27501</v>
          </cell>
          <cell r="F708" t="str">
            <v>11309</v>
          </cell>
          <cell r="G708">
            <v>27501</v>
          </cell>
        </row>
        <row r="709">
          <cell r="E709">
            <v>27901</v>
          </cell>
          <cell r="F709" t="str">
            <v>11325</v>
          </cell>
          <cell r="G709">
            <v>27901</v>
          </cell>
        </row>
        <row r="710">
          <cell r="E710">
            <v>28101</v>
          </cell>
          <cell r="F710" t="str">
            <v>11353</v>
          </cell>
          <cell r="G710">
            <v>28101</v>
          </cell>
        </row>
        <row r="711">
          <cell r="E711">
            <v>28301</v>
          </cell>
          <cell r="F711" t="str">
            <v>12194</v>
          </cell>
          <cell r="G711">
            <v>28301</v>
          </cell>
        </row>
        <row r="712">
          <cell r="E712">
            <v>28401</v>
          </cell>
          <cell r="F712" t="str">
            <v>11318</v>
          </cell>
          <cell r="G712">
            <v>28401</v>
          </cell>
        </row>
        <row r="713">
          <cell r="E713">
            <v>28601</v>
          </cell>
          <cell r="F713" t="str">
            <v>11364</v>
          </cell>
          <cell r="G713">
            <v>28601</v>
          </cell>
        </row>
        <row r="714">
          <cell r="E714">
            <v>28701</v>
          </cell>
          <cell r="F714">
            <v>11331</v>
          </cell>
          <cell r="G714">
            <v>28701</v>
          </cell>
        </row>
        <row r="715">
          <cell r="E715">
            <v>28801</v>
          </cell>
          <cell r="F715" t="str">
            <v>11354</v>
          </cell>
          <cell r="G715">
            <v>28801</v>
          </cell>
        </row>
        <row r="716">
          <cell r="E716">
            <v>28901</v>
          </cell>
          <cell r="F716" t="str">
            <v>5515</v>
          </cell>
          <cell r="G716">
            <v>28901</v>
          </cell>
        </row>
        <row r="717">
          <cell r="E717">
            <v>29101</v>
          </cell>
          <cell r="F717" t="str">
            <v>12285</v>
          </cell>
          <cell r="G717">
            <v>29101</v>
          </cell>
        </row>
        <row r="718">
          <cell r="E718">
            <v>29201</v>
          </cell>
          <cell r="F718" t="str">
            <v>12100</v>
          </cell>
          <cell r="G718">
            <v>29201</v>
          </cell>
        </row>
        <row r="719">
          <cell r="E719">
            <v>29301</v>
          </cell>
          <cell r="F719" t="str">
            <v>11337</v>
          </cell>
          <cell r="G719">
            <v>29301</v>
          </cell>
        </row>
        <row r="720">
          <cell r="E720">
            <v>29401</v>
          </cell>
          <cell r="F720" t="str">
            <v>12201</v>
          </cell>
          <cell r="G720">
            <v>29401</v>
          </cell>
        </row>
        <row r="721">
          <cell r="E721">
            <v>29501</v>
          </cell>
          <cell r="F721" t="str">
            <v>11361</v>
          </cell>
          <cell r="G721">
            <v>29501</v>
          </cell>
        </row>
        <row r="722">
          <cell r="E722">
            <v>29601</v>
          </cell>
          <cell r="F722" t="str">
            <v>11342</v>
          </cell>
          <cell r="G722">
            <v>29601</v>
          </cell>
        </row>
        <row r="723">
          <cell r="E723">
            <v>29701</v>
          </cell>
          <cell r="F723" t="str">
            <v>11988</v>
          </cell>
          <cell r="G723">
            <v>29701</v>
          </cell>
        </row>
        <row r="724">
          <cell r="E724">
            <v>29801</v>
          </cell>
          <cell r="F724" t="str">
            <v>12287</v>
          </cell>
          <cell r="G724">
            <v>29801</v>
          </cell>
        </row>
        <row r="725">
          <cell r="E725">
            <v>29901</v>
          </cell>
          <cell r="F725">
            <v>11285</v>
          </cell>
          <cell r="G725">
            <v>29901</v>
          </cell>
        </row>
        <row r="726">
          <cell r="E726">
            <v>30101</v>
          </cell>
          <cell r="F726" t="str">
            <v>6855</v>
          </cell>
          <cell r="G726">
            <v>30101</v>
          </cell>
        </row>
        <row r="727">
          <cell r="E727">
            <v>30201</v>
          </cell>
          <cell r="F727" t="str">
            <v>11328</v>
          </cell>
          <cell r="G727">
            <v>30201</v>
          </cell>
        </row>
        <row r="728">
          <cell r="E728">
            <v>30301</v>
          </cell>
          <cell r="F728" t="str">
            <v>12259</v>
          </cell>
          <cell r="G728">
            <v>30301</v>
          </cell>
        </row>
        <row r="729">
          <cell r="E729">
            <v>30401</v>
          </cell>
          <cell r="F729" t="str">
            <v>12337</v>
          </cell>
          <cell r="G729">
            <v>30401</v>
          </cell>
        </row>
        <row r="730">
          <cell r="E730">
            <v>30601</v>
          </cell>
          <cell r="F730" t="str">
            <v>11141</v>
          </cell>
          <cell r="G730">
            <v>30601</v>
          </cell>
        </row>
        <row r="731">
          <cell r="E731">
            <v>30701</v>
          </cell>
          <cell r="F731" t="str">
            <v>12167</v>
          </cell>
          <cell r="G731">
            <v>30701</v>
          </cell>
        </row>
        <row r="732">
          <cell r="E732">
            <v>30901</v>
          </cell>
          <cell r="F732" t="str">
            <v>11355</v>
          </cell>
          <cell r="G732">
            <v>30901</v>
          </cell>
        </row>
        <row r="733">
          <cell r="E733">
            <v>31001</v>
          </cell>
          <cell r="F733" t="str">
            <v>11330</v>
          </cell>
          <cell r="G733">
            <v>31001</v>
          </cell>
        </row>
        <row r="734">
          <cell r="E734">
            <v>31401</v>
          </cell>
          <cell r="F734" t="str">
            <v>11992</v>
          </cell>
          <cell r="G734">
            <v>31401</v>
          </cell>
        </row>
        <row r="735">
          <cell r="E735">
            <v>31501</v>
          </cell>
          <cell r="F735" t="str">
            <v>9754</v>
          </cell>
          <cell r="G735">
            <v>31501</v>
          </cell>
        </row>
        <row r="736">
          <cell r="E736">
            <v>31701</v>
          </cell>
          <cell r="F736" t="str">
            <v>11133</v>
          </cell>
          <cell r="G736">
            <v>31701</v>
          </cell>
        </row>
        <row r="737">
          <cell r="E737">
            <v>31801</v>
          </cell>
          <cell r="F737" t="str">
            <v>11360</v>
          </cell>
          <cell r="G737">
            <v>31801</v>
          </cell>
        </row>
        <row r="738">
          <cell r="E738">
            <v>32401</v>
          </cell>
          <cell r="F738" t="str">
            <v>11308</v>
          </cell>
          <cell r="G738">
            <v>32401</v>
          </cell>
        </row>
        <row r="739">
          <cell r="E739">
            <v>32501</v>
          </cell>
          <cell r="F739" t="str">
            <v>11336</v>
          </cell>
          <cell r="G739">
            <v>32501</v>
          </cell>
        </row>
        <row r="740">
          <cell r="E740">
            <v>32601</v>
          </cell>
          <cell r="F740">
            <v>8489</v>
          </cell>
          <cell r="G740">
            <v>32601</v>
          </cell>
        </row>
        <row r="741">
          <cell r="E741">
            <v>32701</v>
          </cell>
          <cell r="F741" t="str">
            <v>11327</v>
          </cell>
          <cell r="G741">
            <v>32701</v>
          </cell>
        </row>
        <row r="742">
          <cell r="E742">
            <v>32901</v>
          </cell>
          <cell r="F742" t="str">
            <v>11312</v>
          </cell>
          <cell r="G742">
            <v>32901</v>
          </cell>
        </row>
        <row r="743">
          <cell r="E743">
            <v>33001</v>
          </cell>
          <cell r="F743" t="str">
            <v>12138</v>
          </cell>
          <cell r="G743">
            <v>33001</v>
          </cell>
        </row>
        <row r="744">
          <cell r="E744">
            <v>33201</v>
          </cell>
          <cell r="F744">
            <v>11307</v>
          </cell>
          <cell r="G744">
            <v>33201</v>
          </cell>
        </row>
        <row r="745">
          <cell r="E745">
            <v>33301</v>
          </cell>
          <cell r="F745" t="str">
            <v>11324</v>
          </cell>
          <cell r="G745">
            <v>33301</v>
          </cell>
        </row>
        <row r="746">
          <cell r="E746">
            <v>33501</v>
          </cell>
          <cell r="F746" t="str">
            <v>11310</v>
          </cell>
          <cell r="G746">
            <v>33501</v>
          </cell>
        </row>
        <row r="747">
          <cell r="E747">
            <v>33901</v>
          </cell>
          <cell r="F747" t="str">
            <v>11356</v>
          </cell>
          <cell r="G747">
            <v>33901</v>
          </cell>
        </row>
        <row r="748">
          <cell r="E748">
            <v>34001</v>
          </cell>
          <cell r="F748" t="str">
            <v>6775</v>
          </cell>
          <cell r="G748">
            <v>34001</v>
          </cell>
        </row>
        <row r="749">
          <cell r="E749">
            <v>34201</v>
          </cell>
          <cell r="F749" t="str">
            <v>12281</v>
          </cell>
          <cell r="G749">
            <v>34201</v>
          </cell>
        </row>
        <row r="750">
          <cell r="E750">
            <v>34301</v>
          </cell>
          <cell r="F750" t="str">
            <v>6011</v>
          </cell>
          <cell r="G750">
            <v>34301</v>
          </cell>
        </row>
        <row r="751">
          <cell r="E751">
            <v>34401</v>
          </cell>
          <cell r="F751" t="str">
            <v>12065</v>
          </cell>
          <cell r="G751">
            <v>34401</v>
          </cell>
        </row>
        <row r="752">
          <cell r="E752">
            <v>34601</v>
          </cell>
          <cell r="F752" t="str">
            <v>12000</v>
          </cell>
          <cell r="G752">
            <v>34601</v>
          </cell>
        </row>
        <row r="753">
          <cell r="E753">
            <v>34701</v>
          </cell>
          <cell r="F753" t="str">
            <v>11304</v>
          </cell>
          <cell r="G753">
            <v>34701</v>
          </cell>
        </row>
        <row r="754">
          <cell r="E754">
            <v>34801</v>
          </cell>
          <cell r="F754" t="str">
            <v>11357</v>
          </cell>
          <cell r="G754">
            <v>34801</v>
          </cell>
        </row>
        <row r="755">
          <cell r="E755">
            <v>34901</v>
          </cell>
          <cell r="F755" t="str">
            <v>11399</v>
          </cell>
          <cell r="G755">
            <v>34901</v>
          </cell>
        </row>
        <row r="756">
          <cell r="E756">
            <v>35101</v>
          </cell>
          <cell r="F756" t="str">
            <v>11350</v>
          </cell>
          <cell r="G756">
            <v>35101</v>
          </cell>
        </row>
        <row r="757">
          <cell r="E757">
            <v>35201</v>
          </cell>
          <cell r="F757" t="str">
            <v>12094</v>
          </cell>
          <cell r="G757">
            <v>35201</v>
          </cell>
        </row>
        <row r="758">
          <cell r="E758">
            <v>35301</v>
          </cell>
          <cell r="F758" t="str">
            <v>12126</v>
          </cell>
          <cell r="G758">
            <v>35301</v>
          </cell>
        </row>
        <row r="759">
          <cell r="E759">
            <v>35401</v>
          </cell>
          <cell r="F759" t="str">
            <v>11359</v>
          </cell>
          <cell r="G759">
            <v>35401</v>
          </cell>
        </row>
        <row r="760">
          <cell r="E760">
            <v>35601</v>
          </cell>
          <cell r="F760" t="str">
            <v>12002</v>
          </cell>
          <cell r="G760">
            <v>35601</v>
          </cell>
        </row>
        <row r="761">
          <cell r="E761">
            <v>35801</v>
          </cell>
          <cell r="F761" t="str">
            <v>11422</v>
          </cell>
          <cell r="G761">
            <v>35801</v>
          </cell>
        </row>
        <row r="762">
          <cell r="E762">
            <v>35901</v>
          </cell>
          <cell r="F762" t="str">
            <v>11351</v>
          </cell>
          <cell r="G762">
            <v>35901</v>
          </cell>
        </row>
        <row r="763">
          <cell r="E763">
            <v>36001</v>
          </cell>
          <cell r="F763" t="str">
            <v>11082</v>
          </cell>
          <cell r="G763">
            <v>36001</v>
          </cell>
        </row>
        <row r="764">
          <cell r="E764">
            <v>36002</v>
          </cell>
          <cell r="F764" t="str">
            <v>11369</v>
          </cell>
          <cell r="G764">
            <v>36002</v>
          </cell>
        </row>
        <row r="765">
          <cell r="E765">
            <v>36201</v>
          </cell>
          <cell r="F765" t="str">
            <v>11317</v>
          </cell>
          <cell r="G765">
            <v>36201</v>
          </cell>
        </row>
        <row r="766">
          <cell r="E766">
            <v>36301</v>
          </cell>
          <cell r="F766">
            <v>12210</v>
          </cell>
          <cell r="G766">
            <v>36301</v>
          </cell>
        </row>
        <row r="767">
          <cell r="E767">
            <v>36401</v>
          </cell>
          <cell r="F767" t="str">
            <v>11315</v>
          </cell>
          <cell r="G767">
            <v>36401</v>
          </cell>
        </row>
        <row r="768">
          <cell r="E768">
            <v>36501</v>
          </cell>
          <cell r="F768" t="str">
            <v>12183</v>
          </cell>
          <cell r="G768">
            <v>36501</v>
          </cell>
        </row>
        <row r="769">
          <cell r="E769">
            <v>36601</v>
          </cell>
          <cell r="F769" t="str">
            <v>6219</v>
          </cell>
          <cell r="G769">
            <v>36601</v>
          </cell>
        </row>
        <row r="770">
          <cell r="E770">
            <v>37001</v>
          </cell>
          <cell r="F770" t="str">
            <v>7559</v>
          </cell>
          <cell r="G770">
            <v>37001</v>
          </cell>
        </row>
        <row r="771">
          <cell r="E771">
            <v>37101</v>
          </cell>
          <cell r="F771" t="str">
            <v>12130</v>
          </cell>
          <cell r="G771">
            <v>37101</v>
          </cell>
        </row>
        <row r="772">
          <cell r="E772">
            <v>37401</v>
          </cell>
          <cell r="F772">
            <v>11393</v>
          </cell>
          <cell r="G772">
            <v>37401</v>
          </cell>
        </row>
        <row r="773">
          <cell r="E773">
            <v>37501</v>
          </cell>
          <cell r="F773" t="str">
            <v>12192</v>
          </cell>
          <cell r="G773">
            <v>37501</v>
          </cell>
        </row>
        <row r="774">
          <cell r="E774">
            <v>37601</v>
          </cell>
          <cell r="F774" t="str">
            <v>12119</v>
          </cell>
          <cell r="G774">
            <v>37601</v>
          </cell>
        </row>
        <row r="775">
          <cell r="E775">
            <v>37701</v>
          </cell>
          <cell r="F775" t="str">
            <v>11338</v>
          </cell>
          <cell r="G775">
            <v>37701</v>
          </cell>
        </row>
        <row r="776">
          <cell r="E776">
            <v>37801</v>
          </cell>
          <cell r="F776" t="str">
            <v>11303</v>
          </cell>
          <cell r="G776">
            <v>37801</v>
          </cell>
        </row>
        <row r="777">
          <cell r="E777">
            <v>38001</v>
          </cell>
          <cell r="F777" t="str">
            <v>12227</v>
          </cell>
          <cell r="G777">
            <v>38001</v>
          </cell>
        </row>
        <row r="778">
          <cell r="E778">
            <v>38201</v>
          </cell>
          <cell r="F778" t="str">
            <v>9167</v>
          </cell>
          <cell r="G778">
            <v>38201</v>
          </cell>
        </row>
        <row r="779">
          <cell r="E779">
            <v>38301</v>
          </cell>
          <cell r="F779" t="str">
            <v>11388</v>
          </cell>
          <cell r="G779">
            <v>38301</v>
          </cell>
        </row>
        <row r="780">
          <cell r="E780">
            <v>38501</v>
          </cell>
          <cell r="F780" t="str">
            <v>11352</v>
          </cell>
          <cell r="G780">
            <v>38501</v>
          </cell>
        </row>
        <row r="781">
          <cell r="E781">
            <v>38601</v>
          </cell>
          <cell r="F781" t="str">
            <v>11326</v>
          </cell>
          <cell r="G781">
            <v>38601</v>
          </cell>
        </row>
        <row r="782">
          <cell r="E782">
            <v>38801</v>
          </cell>
          <cell r="F782" t="str">
            <v>12093</v>
          </cell>
          <cell r="G782">
            <v>38801</v>
          </cell>
        </row>
        <row r="783">
          <cell r="E783">
            <v>38901</v>
          </cell>
          <cell r="F783" t="str">
            <v>11333</v>
          </cell>
          <cell r="G783">
            <v>38901</v>
          </cell>
        </row>
        <row r="784">
          <cell r="E784">
            <v>39201</v>
          </cell>
          <cell r="F784" t="str">
            <v>11367</v>
          </cell>
          <cell r="G784">
            <v>39201</v>
          </cell>
        </row>
        <row r="785">
          <cell r="E785">
            <v>39301</v>
          </cell>
          <cell r="F785" t="str">
            <v>12360</v>
          </cell>
          <cell r="G785">
            <v>39301</v>
          </cell>
        </row>
        <row r="786">
          <cell r="E786">
            <v>39501</v>
          </cell>
          <cell r="F786" t="str">
            <v>9218</v>
          </cell>
          <cell r="G786">
            <v>39501</v>
          </cell>
        </row>
        <row r="787">
          <cell r="E787">
            <v>39701</v>
          </cell>
          <cell r="F787" t="str">
            <v>11426</v>
          </cell>
          <cell r="G787">
            <v>39701</v>
          </cell>
        </row>
        <row r="788">
          <cell r="E788">
            <v>39801</v>
          </cell>
          <cell r="F788" t="str">
            <v>12330</v>
          </cell>
          <cell r="G788">
            <v>39801</v>
          </cell>
        </row>
        <row r="789">
          <cell r="E789">
            <v>39001</v>
          </cell>
          <cell r="F789">
            <v>9263</v>
          </cell>
          <cell r="G789">
            <v>39001</v>
          </cell>
        </row>
        <row r="790">
          <cell r="E790">
            <v>39401</v>
          </cell>
          <cell r="F790">
            <v>11849</v>
          </cell>
          <cell r="G790">
            <v>39401</v>
          </cell>
        </row>
        <row r="791">
          <cell r="E791">
            <v>39901</v>
          </cell>
          <cell r="F791" t="str">
            <v>11425</v>
          </cell>
          <cell r="G791">
            <v>39901</v>
          </cell>
        </row>
        <row r="792">
          <cell r="E792">
            <v>40001</v>
          </cell>
          <cell r="F792" t="str">
            <v>11375</v>
          </cell>
          <cell r="G792">
            <v>40001</v>
          </cell>
        </row>
        <row r="793">
          <cell r="E793">
            <v>40101</v>
          </cell>
          <cell r="F793" t="str">
            <v>12225</v>
          </cell>
          <cell r="G793">
            <v>40101</v>
          </cell>
        </row>
        <row r="794">
          <cell r="E794">
            <v>40201</v>
          </cell>
          <cell r="F794" t="str">
            <v>11395</v>
          </cell>
          <cell r="G794">
            <v>40201</v>
          </cell>
        </row>
        <row r="795">
          <cell r="E795">
            <v>40301</v>
          </cell>
          <cell r="F795" t="str">
            <v>12257</v>
          </cell>
          <cell r="G795">
            <v>40301</v>
          </cell>
        </row>
        <row r="796">
          <cell r="E796">
            <v>40401</v>
          </cell>
          <cell r="F796" t="str">
            <v>11882</v>
          </cell>
          <cell r="G796">
            <v>40401</v>
          </cell>
        </row>
        <row r="797">
          <cell r="E797">
            <v>40501</v>
          </cell>
          <cell r="F797" t="str">
            <v>12187</v>
          </cell>
          <cell r="G797">
            <v>40501</v>
          </cell>
        </row>
        <row r="798">
          <cell r="E798">
            <v>40601</v>
          </cell>
          <cell r="F798" t="str">
            <v>6160</v>
          </cell>
          <cell r="G798">
            <v>40601</v>
          </cell>
        </row>
        <row r="799">
          <cell r="E799">
            <v>40701</v>
          </cell>
          <cell r="F799">
            <v>7674</v>
          </cell>
          <cell r="G799">
            <v>40701</v>
          </cell>
        </row>
        <row r="800">
          <cell r="E800">
            <v>40801</v>
          </cell>
          <cell r="F800" t="str">
            <v>11390</v>
          </cell>
          <cell r="G800">
            <v>40801</v>
          </cell>
        </row>
        <row r="801">
          <cell r="E801">
            <v>41001</v>
          </cell>
          <cell r="F801" t="str">
            <v>11130</v>
          </cell>
          <cell r="G801">
            <v>41001</v>
          </cell>
        </row>
        <row r="802">
          <cell r="E802">
            <v>41201</v>
          </cell>
          <cell r="F802" t="str">
            <v>6132</v>
          </cell>
          <cell r="G802">
            <v>41201</v>
          </cell>
        </row>
        <row r="803">
          <cell r="E803">
            <v>41301</v>
          </cell>
          <cell r="F803" t="str">
            <v>11413</v>
          </cell>
          <cell r="G803">
            <v>41301</v>
          </cell>
        </row>
        <row r="804">
          <cell r="E804">
            <v>41401</v>
          </cell>
          <cell r="F804" t="str">
            <v>12139</v>
          </cell>
          <cell r="G804">
            <v>41401</v>
          </cell>
        </row>
        <row r="805">
          <cell r="E805">
            <v>41601</v>
          </cell>
          <cell r="F805" t="str">
            <v>12082</v>
          </cell>
          <cell r="G805">
            <v>41601</v>
          </cell>
        </row>
        <row r="806">
          <cell r="E806">
            <v>41701</v>
          </cell>
          <cell r="F806" t="str">
            <v>11412</v>
          </cell>
          <cell r="G806">
            <v>41701</v>
          </cell>
        </row>
        <row r="807">
          <cell r="E807">
            <v>41801</v>
          </cell>
          <cell r="F807">
            <v>12252</v>
          </cell>
          <cell r="G807">
            <v>41801</v>
          </cell>
        </row>
        <row r="808">
          <cell r="E808">
            <v>41901</v>
          </cell>
          <cell r="F808" t="str">
            <v>12264</v>
          </cell>
          <cell r="G808">
            <v>41901</v>
          </cell>
        </row>
        <row r="809">
          <cell r="E809">
            <v>42001</v>
          </cell>
          <cell r="F809" t="str">
            <v>11226</v>
          </cell>
          <cell r="G809">
            <v>42001</v>
          </cell>
        </row>
        <row r="810">
          <cell r="E810">
            <v>42101</v>
          </cell>
          <cell r="F810" t="str">
            <v>12294</v>
          </cell>
          <cell r="G810">
            <v>42101</v>
          </cell>
        </row>
        <row r="811">
          <cell r="E811">
            <v>42301</v>
          </cell>
          <cell r="F811" t="str">
            <v>6196</v>
          </cell>
          <cell r="G811">
            <v>42301</v>
          </cell>
        </row>
        <row r="812">
          <cell r="E812">
            <v>42401</v>
          </cell>
          <cell r="F812" t="str">
            <v>12306</v>
          </cell>
          <cell r="G812">
            <v>42401</v>
          </cell>
        </row>
        <row r="813">
          <cell r="E813">
            <v>42501</v>
          </cell>
          <cell r="F813" t="str">
            <v>11989</v>
          </cell>
          <cell r="G813">
            <v>42501</v>
          </cell>
        </row>
        <row r="814">
          <cell r="E814">
            <v>42701</v>
          </cell>
          <cell r="F814" t="str">
            <v>11378</v>
          </cell>
          <cell r="G814">
            <v>42701</v>
          </cell>
        </row>
        <row r="815">
          <cell r="E815">
            <v>42801</v>
          </cell>
          <cell r="F815">
            <v>9002</v>
          </cell>
          <cell r="G815">
            <v>42801</v>
          </cell>
        </row>
        <row r="816">
          <cell r="E816">
            <v>42901</v>
          </cell>
          <cell r="F816" t="str">
            <v>12216</v>
          </cell>
          <cell r="G816">
            <v>42901</v>
          </cell>
        </row>
        <row r="817">
          <cell r="E817">
            <v>43001</v>
          </cell>
          <cell r="F817" t="str">
            <v>11443</v>
          </cell>
          <cell r="G817">
            <v>43001</v>
          </cell>
        </row>
        <row r="818">
          <cell r="E818">
            <v>43101</v>
          </cell>
          <cell r="F818" t="str">
            <v>9079</v>
          </cell>
          <cell r="G818">
            <v>43101</v>
          </cell>
        </row>
        <row r="819">
          <cell r="E819">
            <v>43201</v>
          </cell>
          <cell r="F819">
            <v>12297</v>
          </cell>
          <cell r="G819">
            <v>43201</v>
          </cell>
        </row>
        <row r="820">
          <cell r="E820">
            <v>43301</v>
          </cell>
          <cell r="F820" t="str">
            <v>12197</v>
          </cell>
          <cell r="G820">
            <v>43301</v>
          </cell>
        </row>
        <row r="821">
          <cell r="E821">
            <v>43401</v>
          </cell>
          <cell r="F821" t="str">
            <v>11370</v>
          </cell>
          <cell r="G821">
            <v>43401</v>
          </cell>
        </row>
        <row r="822">
          <cell r="E822">
            <v>43501</v>
          </cell>
          <cell r="F822" t="str">
            <v>11420</v>
          </cell>
          <cell r="G822">
            <v>43501</v>
          </cell>
        </row>
        <row r="823">
          <cell r="E823">
            <v>43601</v>
          </cell>
          <cell r="F823" t="str">
            <v>11402</v>
          </cell>
          <cell r="G823">
            <v>43601</v>
          </cell>
        </row>
        <row r="824">
          <cell r="E824">
            <v>43701</v>
          </cell>
          <cell r="F824" t="str">
            <v>11398</v>
          </cell>
          <cell r="G824">
            <v>43701</v>
          </cell>
        </row>
        <row r="825">
          <cell r="E825">
            <v>43901</v>
          </cell>
          <cell r="F825" t="str">
            <v>6841</v>
          </cell>
          <cell r="G825">
            <v>43901</v>
          </cell>
        </row>
        <row r="826">
          <cell r="E826">
            <v>44001</v>
          </cell>
          <cell r="F826" t="str">
            <v>12344</v>
          </cell>
          <cell r="G826">
            <v>44001</v>
          </cell>
        </row>
        <row r="827">
          <cell r="E827">
            <v>44101</v>
          </cell>
          <cell r="F827" t="str">
            <v>6210</v>
          </cell>
          <cell r="G827">
            <v>44101</v>
          </cell>
        </row>
        <row r="828">
          <cell r="E828">
            <v>44201</v>
          </cell>
          <cell r="F828" t="str">
            <v>11379</v>
          </cell>
          <cell r="G828">
            <v>44201</v>
          </cell>
        </row>
        <row r="829">
          <cell r="E829">
            <v>44401</v>
          </cell>
          <cell r="F829" t="str">
            <v>11409</v>
          </cell>
          <cell r="G829">
            <v>44401</v>
          </cell>
        </row>
        <row r="830">
          <cell r="E830">
            <v>44501</v>
          </cell>
          <cell r="F830" t="str">
            <v>1090</v>
          </cell>
          <cell r="G830">
            <v>44501</v>
          </cell>
        </row>
        <row r="831">
          <cell r="E831">
            <v>44601</v>
          </cell>
          <cell r="F831" t="str">
            <v>11392</v>
          </cell>
          <cell r="G831">
            <v>44601</v>
          </cell>
        </row>
        <row r="832">
          <cell r="E832">
            <v>44701</v>
          </cell>
          <cell r="F832" t="str">
            <v>11377</v>
          </cell>
          <cell r="G832">
            <v>44701</v>
          </cell>
        </row>
        <row r="833">
          <cell r="E833">
            <v>44801</v>
          </cell>
          <cell r="F833" t="str">
            <v>11429</v>
          </cell>
          <cell r="G833">
            <v>44801</v>
          </cell>
        </row>
        <row r="834">
          <cell r="E834">
            <v>44901</v>
          </cell>
          <cell r="F834" t="str">
            <v>8443</v>
          </cell>
          <cell r="G834">
            <v>44901</v>
          </cell>
        </row>
        <row r="835">
          <cell r="E835">
            <v>45101</v>
          </cell>
          <cell r="F835" t="str">
            <v>6058</v>
          </cell>
          <cell r="G835">
            <v>45101</v>
          </cell>
        </row>
        <row r="836">
          <cell r="E836">
            <v>45201</v>
          </cell>
          <cell r="F836" t="str">
            <v>11424</v>
          </cell>
          <cell r="G836">
            <v>45201</v>
          </cell>
        </row>
        <row r="837">
          <cell r="E837">
            <v>45301</v>
          </cell>
          <cell r="F837" t="str">
            <v>12401</v>
          </cell>
          <cell r="G837">
            <v>45301</v>
          </cell>
        </row>
        <row r="838">
          <cell r="E838">
            <v>45401</v>
          </cell>
          <cell r="F838" t="str">
            <v>11372</v>
          </cell>
          <cell r="G838">
            <v>45401</v>
          </cell>
        </row>
        <row r="839">
          <cell r="E839">
            <v>45501</v>
          </cell>
          <cell r="F839" t="str">
            <v>12190</v>
          </cell>
          <cell r="G839">
            <v>45501</v>
          </cell>
        </row>
        <row r="840">
          <cell r="E840">
            <v>45601</v>
          </cell>
          <cell r="F840" t="str">
            <v>11408</v>
          </cell>
          <cell r="G840">
            <v>45601</v>
          </cell>
        </row>
        <row r="841">
          <cell r="E841">
            <v>45701</v>
          </cell>
          <cell r="F841" t="str">
            <v>11373</v>
          </cell>
          <cell r="G841">
            <v>45701</v>
          </cell>
        </row>
        <row r="842">
          <cell r="E842">
            <v>45801</v>
          </cell>
          <cell r="F842" t="str">
            <v>11368</v>
          </cell>
          <cell r="G842">
            <v>45801</v>
          </cell>
        </row>
        <row r="843">
          <cell r="E843">
            <v>45901</v>
          </cell>
          <cell r="F843" t="str">
            <v>11102</v>
          </cell>
          <cell r="G843">
            <v>45901</v>
          </cell>
        </row>
        <row r="844">
          <cell r="E844">
            <v>46001</v>
          </cell>
          <cell r="F844" t="str">
            <v>11418</v>
          </cell>
          <cell r="G844">
            <v>46001</v>
          </cell>
        </row>
        <row r="845">
          <cell r="E845">
            <v>46101</v>
          </cell>
          <cell r="F845" t="str">
            <v>11423</v>
          </cell>
          <cell r="G845">
            <v>46101</v>
          </cell>
        </row>
        <row r="846">
          <cell r="E846">
            <v>46201</v>
          </cell>
          <cell r="F846" t="str">
            <v>12355</v>
          </cell>
          <cell r="G846">
            <v>46201</v>
          </cell>
        </row>
        <row r="847">
          <cell r="E847">
            <v>46301</v>
          </cell>
          <cell r="F847" t="str">
            <v>12047</v>
          </cell>
          <cell r="G847">
            <v>46301</v>
          </cell>
        </row>
        <row r="848">
          <cell r="E848">
            <v>46401</v>
          </cell>
          <cell r="F848" t="str">
            <v>12112</v>
          </cell>
          <cell r="G848">
            <v>46401</v>
          </cell>
        </row>
        <row r="849">
          <cell r="E849">
            <v>46601</v>
          </cell>
          <cell r="F849" t="str">
            <v>11394</v>
          </cell>
          <cell r="G849">
            <v>46601</v>
          </cell>
        </row>
        <row r="850">
          <cell r="E850">
            <v>46801</v>
          </cell>
          <cell r="F850" t="str">
            <v>11381</v>
          </cell>
          <cell r="G850">
            <v>46801</v>
          </cell>
        </row>
        <row r="851">
          <cell r="E851">
            <v>46901</v>
          </cell>
          <cell r="F851" t="str">
            <v>9186</v>
          </cell>
          <cell r="G851">
            <v>46901</v>
          </cell>
        </row>
        <row r="852">
          <cell r="E852">
            <v>47101</v>
          </cell>
          <cell r="F852" t="str">
            <v>11386</v>
          </cell>
          <cell r="G852">
            <v>47101</v>
          </cell>
        </row>
        <row r="853">
          <cell r="E853">
            <v>47201</v>
          </cell>
          <cell r="F853">
            <v>11380</v>
          </cell>
          <cell r="G853">
            <v>47201</v>
          </cell>
        </row>
        <row r="854">
          <cell r="E854">
            <v>47301</v>
          </cell>
          <cell r="F854" t="str">
            <v>12158</v>
          </cell>
          <cell r="G854">
            <v>47301</v>
          </cell>
        </row>
        <row r="855">
          <cell r="E855">
            <v>47401</v>
          </cell>
          <cell r="F855" t="str">
            <v>11144</v>
          </cell>
          <cell r="G855">
            <v>47401</v>
          </cell>
        </row>
        <row r="856">
          <cell r="E856">
            <v>47601</v>
          </cell>
          <cell r="F856" t="str">
            <v>6857</v>
          </cell>
          <cell r="G856">
            <v>47601</v>
          </cell>
        </row>
        <row r="857">
          <cell r="E857">
            <v>47701</v>
          </cell>
          <cell r="F857" t="str">
            <v>6779</v>
          </cell>
          <cell r="G857">
            <v>47701</v>
          </cell>
        </row>
        <row r="858">
          <cell r="E858">
            <v>47801</v>
          </cell>
          <cell r="F858" t="str">
            <v>12397</v>
          </cell>
          <cell r="G858">
            <v>47801</v>
          </cell>
        </row>
        <row r="859">
          <cell r="E859">
            <v>47901</v>
          </cell>
          <cell r="F859" t="str">
            <v>11486</v>
          </cell>
          <cell r="G859">
            <v>47901</v>
          </cell>
        </row>
        <row r="860">
          <cell r="E860">
            <v>48001</v>
          </cell>
          <cell r="F860">
            <v>11785</v>
          </cell>
          <cell r="G860">
            <v>48001</v>
          </cell>
        </row>
        <row r="861">
          <cell r="E861">
            <v>700101</v>
          </cell>
          <cell r="F861">
            <v>11268</v>
          </cell>
          <cell r="G861">
            <v>700101</v>
          </cell>
        </row>
        <row r="862">
          <cell r="E862">
            <v>701101</v>
          </cell>
          <cell r="F862">
            <v>12217</v>
          </cell>
          <cell r="G862">
            <v>701101</v>
          </cell>
        </row>
        <row r="863">
          <cell r="E863">
            <v>701401</v>
          </cell>
          <cell r="F863" t="str">
            <v>12168</v>
          </cell>
          <cell r="G863">
            <v>701401</v>
          </cell>
        </row>
        <row r="864">
          <cell r="E864">
            <v>701901</v>
          </cell>
          <cell r="F864">
            <v>12164</v>
          </cell>
          <cell r="G864">
            <v>701901</v>
          </cell>
        </row>
        <row r="865">
          <cell r="E865">
            <v>702001</v>
          </cell>
          <cell r="F865" t="str">
            <v>11834</v>
          </cell>
          <cell r="G865">
            <v>702001</v>
          </cell>
        </row>
        <row r="866">
          <cell r="E866">
            <v>702101</v>
          </cell>
          <cell r="F866">
            <v>12603</v>
          </cell>
          <cell r="G866">
            <v>702101</v>
          </cell>
        </row>
        <row r="867">
          <cell r="E867">
            <v>702201</v>
          </cell>
          <cell r="F867">
            <v>6670</v>
          </cell>
          <cell r="G867">
            <v>702201</v>
          </cell>
        </row>
        <row r="868">
          <cell r="E868">
            <v>702301</v>
          </cell>
          <cell r="F868" t="str">
            <v>11883</v>
          </cell>
          <cell r="G868">
            <v>702301</v>
          </cell>
        </row>
        <row r="869">
          <cell r="E869">
            <v>702501</v>
          </cell>
          <cell r="F869">
            <v>11836</v>
          </cell>
          <cell r="G869">
            <v>702501</v>
          </cell>
        </row>
        <row r="870">
          <cell r="E870">
            <v>703101</v>
          </cell>
          <cell r="F870" t="e">
            <v>#N/A</v>
          </cell>
          <cell r="G870">
            <v>703101</v>
          </cell>
        </row>
        <row r="871">
          <cell r="E871">
            <v>703201</v>
          </cell>
          <cell r="F871" t="str">
            <v>12020</v>
          </cell>
          <cell r="G871">
            <v>703201</v>
          </cell>
        </row>
        <row r="872">
          <cell r="E872">
            <v>703401</v>
          </cell>
          <cell r="F872" t="str">
            <v>11345</v>
          </cell>
          <cell r="G872">
            <v>703401</v>
          </cell>
        </row>
        <row r="873">
          <cell r="E873">
            <v>703601</v>
          </cell>
          <cell r="F873" t="str">
            <v>11890</v>
          </cell>
          <cell r="G873">
            <v>703601</v>
          </cell>
        </row>
        <row r="874">
          <cell r="E874">
            <v>703701</v>
          </cell>
          <cell r="F874" t="str">
            <v>11839</v>
          </cell>
          <cell r="G874">
            <v>703701</v>
          </cell>
        </row>
        <row r="875">
          <cell r="E875">
            <v>703702</v>
          </cell>
          <cell r="F875" t="str">
            <v>11848</v>
          </cell>
          <cell r="G875">
            <v>703702</v>
          </cell>
        </row>
        <row r="876">
          <cell r="E876">
            <v>704001</v>
          </cell>
          <cell r="F876">
            <v>7159</v>
          </cell>
          <cell r="G876">
            <v>704001</v>
          </cell>
        </row>
        <row r="877">
          <cell r="E877">
            <v>704201</v>
          </cell>
          <cell r="F877">
            <v>9925</v>
          </cell>
          <cell r="G877">
            <v>704201</v>
          </cell>
        </row>
        <row r="878">
          <cell r="E878">
            <v>704701</v>
          </cell>
          <cell r="F878" t="str">
            <v>12106</v>
          </cell>
          <cell r="G878">
            <v>704701</v>
          </cell>
        </row>
        <row r="879">
          <cell r="E879">
            <v>704801</v>
          </cell>
          <cell r="F879" t="str">
            <v>11819</v>
          </cell>
          <cell r="G879">
            <v>704801</v>
          </cell>
        </row>
        <row r="880">
          <cell r="E880">
            <v>705401</v>
          </cell>
          <cell r="F880">
            <v>11529</v>
          </cell>
          <cell r="G880">
            <v>705401</v>
          </cell>
        </row>
        <row r="881">
          <cell r="E881">
            <v>705801</v>
          </cell>
          <cell r="F881">
            <v>11320</v>
          </cell>
          <cell r="G881">
            <v>705801</v>
          </cell>
        </row>
        <row r="882">
          <cell r="E882">
            <v>706201</v>
          </cell>
          <cell r="F882" t="str">
            <v>11813</v>
          </cell>
          <cell r="G882">
            <v>706201</v>
          </cell>
        </row>
        <row r="883">
          <cell r="E883">
            <v>707001</v>
          </cell>
          <cell r="F883">
            <v>8302</v>
          </cell>
          <cell r="G883">
            <v>707001</v>
          </cell>
        </row>
        <row r="884">
          <cell r="E884">
            <v>707101</v>
          </cell>
          <cell r="F884">
            <v>9204</v>
          </cell>
          <cell r="G884">
            <v>707101</v>
          </cell>
        </row>
        <row r="885">
          <cell r="E885">
            <v>707201</v>
          </cell>
          <cell r="F885" t="e">
            <v>#N/A</v>
          </cell>
          <cell r="G885">
            <v>707201</v>
          </cell>
        </row>
        <row r="886">
          <cell r="E886">
            <v>707301</v>
          </cell>
          <cell r="F886" t="str">
            <v>11889</v>
          </cell>
          <cell r="G886">
            <v>707301</v>
          </cell>
        </row>
        <row r="887">
          <cell r="E887">
            <v>707401</v>
          </cell>
          <cell r="F887">
            <v>10789</v>
          </cell>
          <cell r="G887">
            <v>707401</v>
          </cell>
        </row>
        <row r="888">
          <cell r="E888">
            <v>707701</v>
          </cell>
          <cell r="F888" t="str">
            <v>11886</v>
          </cell>
          <cell r="G888">
            <v>707701</v>
          </cell>
        </row>
        <row r="889">
          <cell r="E889">
            <v>707901</v>
          </cell>
          <cell r="F889">
            <v>8490</v>
          </cell>
          <cell r="G889">
            <v>707901</v>
          </cell>
        </row>
        <row r="890">
          <cell r="E890">
            <v>708001</v>
          </cell>
          <cell r="F890">
            <v>7177</v>
          </cell>
          <cell r="G890">
            <v>708001</v>
          </cell>
        </row>
        <row r="891">
          <cell r="E891">
            <v>708301</v>
          </cell>
          <cell r="F891" t="str">
            <v>11825</v>
          </cell>
          <cell r="G891">
            <v>708301</v>
          </cell>
        </row>
        <row r="892">
          <cell r="E892">
            <v>709201</v>
          </cell>
          <cell r="F892" t="e">
            <v>#N/A</v>
          </cell>
          <cell r="G892">
            <v>709201</v>
          </cell>
        </row>
        <row r="893">
          <cell r="E893">
            <v>709701</v>
          </cell>
          <cell r="F893">
            <v>12326</v>
          </cell>
          <cell r="G893">
            <v>709701</v>
          </cell>
        </row>
        <row r="894">
          <cell r="E894">
            <v>710301</v>
          </cell>
          <cell r="F894" t="str">
            <v>9161</v>
          </cell>
          <cell r="G894">
            <v>710301</v>
          </cell>
        </row>
        <row r="895">
          <cell r="E895">
            <v>710401</v>
          </cell>
          <cell r="F895" t="str">
            <v>11840</v>
          </cell>
          <cell r="G895">
            <v>710401</v>
          </cell>
        </row>
        <row r="896">
          <cell r="E896">
            <v>710601</v>
          </cell>
          <cell r="F896">
            <v>6766</v>
          </cell>
          <cell r="G896">
            <v>710601</v>
          </cell>
        </row>
        <row r="897">
          <cell r="E897">
            <v>710701</v>
          </cell>
          <cell r="F897">
            <v>7060</v>
          </cell>
          <cell r="G897">
            <v>710701</v>
          </cell>
        </row>
        <row r="898">
          <cell r="E898">
            <v>711601</v>
          </cell>
          <cell r="F898">
            <v>12319</v>
          </cell>
          <cell r="G898">
            <v>711601</v>
          </cell>
        </row>
        <row r="899">
          <cell r="E899">
            <v>712001</v>
          </cell>
          <cell r="F899">
            <v>6854</v>
          </cell>
          <cell r="G899">
            <v>712001</v>
          </cell>
        </row>
        <row r="900">
          <cell r="E900">
            <v>712101</v>
          </cell>
          <cell r="F900">
            <v>11446</v>
          </cell>
          <cell r="G900">
            <v>712101</v>
          </cell>
        </row>
        <row r="901">
          <cell r="E901">
            <v>712601</v>
          </cell>
          <cell r="F901">
            <v>7278</v>
          </cell>
          <cell r="G901">
            <v>712601</v>
          </cell>
        </row>
        <row r="902">
          <cell r="E902">
            <v>712701</v>
          </cell>
          <cell r="F902" t="str">
            <v>11877</v>
          </cell>
          <cell r="G902">
            <v>712701</v>
          </cell>
        </row>
        <row r="903">
          <cell r="E903">
            <v>713101</v>
          </cell>
          <cell r="F903">
            <v>12332</v>
          </cell>
          <cell r="G903">
            <v>713101</v>
          </cell>
        </row>
        <row r="904">
          <cell r="E904">
            <v>713401</v>
          </cell>
          <cell r="F904" t="e">
            <v>#N/A</v>
          </cell>
          <cell r="G904">
            <v>713401</v>
          </cell>
        </row>
        <row r="905">
          <cell r="E905">
            <v>713601</v>
          </cell>
          <cell r="F905">
            <v>11158</v>
          </cell>
          <cell r="G905">
            <v>713601</v>
          </cell>
        </row>
        <row r="906">
          <cell r="E906">
            <v>713801</v>
          </cell>
          <cell r="F906" t="str">
            <v>11818</v>
          </cell>
          <cell r="G906">
            <v>713801</v>
          </cell>
        </row>
        <row r="907">
          <cell r="E907">
            <v>714301</v>
          </cell>
          <cell r="F907" t="e">
            <v>#N/A</v>
          </cell>
          <cell r="G907">
            <v>714301</v>
          </cell>
        </row>
        <row r="908">
          <cell r="E908">
            <v>714601</v>
          </cell>
          <cell r="F908">
            <v>11850</v>
          </cell>
          <cell r="G908">
            <v>714601</v>
          </cell>
        </row>
        <row r="909">
          <cell r="E909">
            <v>715001</v>
          </cell>
          <cell r="F909" t="e">
            <v>#N/A</v>
          </cell>
          <cell r="G909">
            <v>715001</v>
          </cell>
        </row>
        <row r="910">
          <cell r="E910">
            <v>715500</v>
          </cell>
          <cell r="F910" t="str">
            <v>11864</v>
          </cell>
          <cell r="G910">
            <v>715500</v>
          </cell>
        </row>
        <row r="911">
          <cell r="E911">
            <v>715601</v>
          </cell>
          <cell r="F911" t="str">
            <v>11846</v>
          </cell>
          <cell r="G911">
            <v>715601</v>
          </cell>
        </row>
        <row r="912">
          <cell r="E912">
            <v>715701</v>
          </cell>
          <cell r="F912">
            <v>11473</v>
          </cell>
          <cell r="G912">
            <v>715701</v>
          </cell>
        </row>
        <row r="913">
          <cell r="E913">
            <v>716101</v>
          </cell>
          <cell r="F913">
            <v>12118</v>
          </cell>
          <cell r="G913">
            <v>716101</v>
          </cell>
        </row>
        <row r="914">
          <cell r="E914">
            <v>716501</v>
          </cell>
          <cell r="F914">
            <v>7527</v>
          </cell>
          <cell r="G914">
            <v>716501</v>
          </cell>
        </row>
        <row r="915">
          <cell r="E915">
            <v>716601</v>
          </cell>
          <cell r="F915" t="str">
            <v>11841</v>
          </cell>
          <cell r="G915">
            <v>716601</v>
          </cell>
        </row>
        <row r="916">
          <cell r="E916">
            <v>716701</v>
          </cell>
          <cell r="F916">
            <v>11303</v>
          </cell>
          <cell r="G916">
            <v>716701</v>
          </cell>
        </row>
        <row r="917">
          <cell r="E917">
            <v>716801</v>
          </cell>
          <cell r="F917">
            <v>8071</v>
          </cell>
          <cell r="G917">
            <v>716801</v>
          </cell>
        </row>
        <row r="918">
          <cell r="E918">
            <v>716901</v>
          </cell>
          <cell r="F918" t="str">
            <v>11829</v>
          </cell>
          <cell r="G918">
            <v>716901</v>
          </cell>
        </row>
        <row r="919">
          <cell r="E919">
            <v>717101</v>
          </cell>
          <cell r="F919" t="e">
            <v>#N/A</v>
          </cell>
          <cell r="G919">
            <v>717101</v>
          </cell>
        </row>
        <row r="920">
          <cell r="E920">
            <v>717401</v>
          </cell>
          <cell r="F920">
            <v>12043</v>
          </cell>
          <cell r="G920">
            <v>717401</v>
          </cell>
        </row>
        <row r="921">
          <cell r="E921">
            <v>717901</v>
          </cell>
          <cell r="F921">
            <v>11487</v>
          </cell>
          <cell r="G921">
            <v>717901</v>
          </cell>
        </row>
        <row r="922">
          <cell r="E922">
            <v>718501</v>
          </cell>
          <cell r="F922" t="str">
            <v>11809</v>
          </cell>
          <cell r="G922">
            <v>718501</v>
          </cell>
        </row>
        <row r="923">
          <cell r="E923">
            <v>719001</v>
          </cell>
          <cell r="F923" t="str">
            <v>11891</v>
          </cell>
          <cell r="G923">
            <v>719001</v>
          </cell>
        </row>
        <row r="924">
          <cell r="E924">
            <v>719101</v>
          </cell>
          <cell r="F924" t="str">
            <v>11817</v>
          </cell>
          <cell r="G924">
            <v>719101</v>
          </cell>
        </row>
        <row r="925">
          <cell r="E925">
            <v>719301</v>
          </cell>
          <cell r="F925">
            <v>11288</v>
          </cell>
          <cell r="G925">
            <v>719301</v>
          </cell>
        </row>
        <row r="926">
          <cell r="E926">
            <v>719701</v>
          </cell>
          <cell r="F926">
            <v>7159</v>
          </cell>
          <cell r="G926">
            <v>719701</v>
          </cell>
        </row>
        <row r="927">
          <cell r="E927">
            <v>719901</v>
          </cell>
          <cell r="F927">
            <v>11419</v>
          </cell>
          <cell r="G927">
            <v>719901</v>
          </cell>
        </row>
        <row r="928">
          <cell r="E928">
            <v>720001</v>
          </cell>
          <cell r="F928">
            <v>9285</v>
          </cell>
          <cell r="G928">
            <v>720001</v>
          </cell>
        </row>
        <row r="929">
          <cell r="E929">
            <v>721001</v>
          </cell>
          <cell r="F929" t="str">
            <v>11122</v>
          </cell>
          <cell r="G929">
            <v>721001</v>
          </cell>
        </row>
        <row r="930">
          <cell r="E930">
            <v>722001</v>
          </cell>
          <cell r="F930">
            <v>2145</v>
          </cell>
          <cell r="G930">
            <v>722001</v>
          </cell>
        </row>
        <row r="931">
          <cell r="E931">
            <v>727001</v>
          </cell>
          <cell r="F931">
            <v>10604</v>
          </cell>
          <cell r="G931">
            <v>727001</v>
          </cell>
        </row>
        <row r="932">
          <cell r="E932">
            <v>728001</v>
          </cell>
          <cell r="F932" t="str">
            <v>11835</v>
          </cell>
          <cell r="G932">
            <v>728001</v>
          </cell>
        </row>
        <row r="933">
          <cell r="E933">
            <v>736001</v>
          </cell>
          <cell r="F933">
            <v>11308</v>
          </cell>
          <cell r="G933">
            <v>736001</v>
          </cell>
        </row>
        <row r="934">
          <cell r="E934">
            <v>742001</v>
          </cell>
          <cell r="F934">
            <v>9263</v>
          </cell>
          <cell r="G934">
            <v>742001</v>
          </cell>
        </row>
        <row r="935">
          <cell r="E935">
            <v>744001</v>
          </cell>
          <cell r="F935">
            <v>12065</v>
          </cell>
          <cell r="G935">
            <v>744001</v>
          </cell>
        </row>
        <row r="936">
          <cell r="E936">
            <v>745001</v>
          </cell>
          <cell r="F936" t="str">
            <v>11837</v>
          </cell>
          <cell r="G936">
            <v>745001</v>
          </cell>
        </row>
        <row r="937">
          <cell r="E937">
            <v>749001</v>
          </cell>
          <cell r="F937" t="str">
            <v>11403</v>
          </cell>
          <cell r="G937">
            <v>749001</v>
          </cell>
        </row>
        <row r="938">
          <cell r="E938">
            <v>751001</v>
          </cell>
          <cell r="F938">
            <v>12029</v>
          </cell>
          <cell r="G938">
            <v>751001</v>
          </cell>
        </row>
        <row r="939">
          <cell r="E939">
            <v>752001</v>
          </cell>
          <cell r="F939">
            <v>11152</v>
          </cell>
          <cell r="G939">
            <v>752001</v>
          </cell>
        </row>
        <row r="940">
          <cell r="E940">
            <v>754001</v>
          </cell>
          <cell r="F940" t="str">
            <v>11870</v>
          </cell>
          <cell r="G940">
            <v>754001</v>
          </cell>
        </row>
        <row r="941">
          <cell r="E941">
            <v>755001</v>
          </cell>
          <cell r="F941" t="str">
            <v>11830</v>
          </cell>
          <cell r="G941">
            <v>755001</v>
          </cell>
        </row>
        <row r="942">
          <cell r="E942">
            <v>757001</v>
          </cell>
          <cell r="F942" t="str">
            <v>11881</v>
          </cell>
          <cell r="G942">
            <v>757001</v>
          </cell>
        </row>
        <row r="943">
          <cell r="E943">
            <v>759001</v>
          </cell>
          <cell r="F943">
            <v>6807</v>
          </cell>
          <cell r="G943">
            <v>759001</v>
          </cell>
        </row>
        <row r="944">
          <cell r="E944">
            <v>762001</v>
          </cell>
          <cell r="F944">
            <v>12169</v>
          </cell>
          <cell r="G944">
            <v>762001</v>
          </cell>
        </row>
        <row r="945">
          <cell r="E945">
            <v>765001</v>
          </cell>
          <cell r="F945">
            <v>6887</v>
          </cell>
          <cell r="G945">
            <v>765001</v>
          </cell>
        </row>
        <row r="946">
          <cell r="E946">
            <v>768001</v>
          </cell>
          <cell r="F946">
            <v>11476</v>
          </cell>
          <cell r="G946">
            <v>768001</v>
          </cell>
        </row>
        <row r="947">
          <cell r="E947">
            <v>769001</v>
          </cell>
          <cell r="F947" t="str">
            <v>11770</v>
          </cell>
          <cell r="G947">
            <v>769001</v>
          </cell>
        </row>
        <row r="948">
          <cell r="E948">
            <v>770001</v>
          </cell>
          <cell r="F948" t="str">
            <v>11847</v>
          </cell>
          <cell r="G948">
            <v>770001</v>
          </cell>
        </row>
        <row r="949">
          <cell r="E949">
            <v>772001</v>
          </cell>
          <cell r="F949" t="str">
            <v>11860</v>
          </cell>
          <cell r="G949">
            <v>772001</v>
          </cell>
        </row>
        <row r="950">
          <cell r="E950">
            <v>779101</v>
          </cell>
          <cell r="F950" t="str">
            <v>11460</v>
          </cell>
          <cell r="G950">
            <v>779101</v>
          </cell>
        </row>
        <row r="951">
          <cell r="E951">
            <v>779201</v>
          </cell>
          <cell r="F951" t="str">
            <v>11879</v>
          </cell>
          <cell r="G951">
            <v>779201</v>
          </cell>
        </row>
        <row r="952">
          <cell r="E952">
            <v>779501</v>
          </cell>
          <cell r="F952" t="str">
            <v>11845</v>
          </cell>
          <cell r="G952">
            <v>779501</v>
          </cell>
        </row>
        <row r="953">
          <cell r="E953">
            <v>779601</v>
          </cell>
          <cell r="F953" t="str">
            <v>11842</v>
          </cell>
          <cell r="G953">
            <v>779601</v>
          </cell>
        </row>
        <row r="954">
          <cell r="E954">
            <v>779701</v>
          </cell>
          <cell r="F954" t="str">
            <v>11861</v>
          </cell>
          <cell r="G954">
            <v>779701</v>
          </cell>
        </row>
        <row r="955">
          <cell r="E955">
            <v>779901</v>
          </cell>
          <cell r="F955" t="str">
            <v>12385</v>
          </cell>
          <cell r="G955">
            <v>779901</v>
          </cell>
        </row>
        <row r="956">
          <cell r="E956">
            <v>780301</v>
          </cell>
          <cell r="F956">
            <v>11525</v>
          </cell>
          <cell r="G956">
            <v>780301</v>
          </cell>
        </row>
        <row r="957">
          <cell r="E957">
            <v>780801</v>
          </cell>
          <cell r="F957">
            <v>12417</v>
          </cell>
          <cell r="G957">
            <v>780801</v>
          </cell>
        </row>
        <row r="958">
          <cell r="E958">
            <v>781001</v>
          </cell>
          <cell r="F958" t="str">
            <v>11866</v>
          </cell>
          <cell r="G958">
            <v>781001</v>
          </cell>
        </row>
        <row r="959">
          <cell r="E959">
            <v>782101</v>
          </cell>
          <cell r="F959" t="str">
            <v>12206</v>
          </cell>
          <cell r="G959">
            <v>782101</v>
          </cell>
        </row>
        <row r="960">
          <cell r="E960">
            <v>782401</v>
          </cell>
          <cell r="F960">
            <v>12624</v>
          </cell>
          <cell r="G960">
            <v>782401</v>
          </cell>
        </row>
        <row r="961">
          <cell r="E961">
            <v>782701</v>
          </cell>
          <cell r="F961" t="str">
            <v>11880</v>
          </cell>
          <cell r="G961">
            <v>782701</v>
          </cell>
        </row>
        <row r="962">
          <cell r="E962">
            <v>782901</v>
          </cell>
          <cell r="F962" t="str">
            <v>11878</v>
          </cell>
          <cell r="G962">
            <v>782901</v>
          </cell>
        </row>
        <row r="963">
          <cell r="E963">
            <v>783101</v>
          </cell>
          <cell r="F963">
            <v>8145</v>
          </cell>
          <cell r="G963">
            <v>783101</v>
          </cell>
        </row>
        <row r="964">
          <cell r="E964">
            <v>783401</v>
          </cell>
          <cell r="F964" t="str">
            <v>11505</v>
          </cell>
          <cell r="G964">
            <v>783401</v>
          </cell>
        </row>
        <row r="965">
          <cell r="E965">
            <v>783601</v>
          </cell>
          <cell r="F965">
            <v>11497</v>
          </cell>
          <cell r="G965">
            <v>783601</v>
          </cell>
        </row>
        <row r="966">
          <cell r="E966">
            <v>783701</v>
          </cell>
          <cell r="F966" t="str">
            <v>11831</v>
          </cell>
          <cell r="G966">
            <v>783701</v>
          </cell>
        </row>
        <row r="967">
          <cell r="E967">
            <v>783801</v>
          </cell>
          <cell r="F967" t="str">
            <v>11816</v>
          </cell>
          <cell r="G967">
            <v>783801</v>
          </cell>
        </row>
        <row r="968">
          <cell r="E968">
            <v>783901</v>
          </cell>
          <cell r="F968">
            <v>11415</v>
          </cell>
          <cell r="G968">
            <v>783901</v>
          </cell>
        </row>
        <row r="969">
          <cell r="E969">
            <v>784001</v>
          </cell>
          <cell r="F969" t="str">
            <v>12253</v>
          </cell>
          <cell r="G969">
            <v>784001</v>
          </cell>
        </row>
        <row r="970">
          <cell r="E970">
            <v>784101</v>
          </cell>
          <cell r="F970" t="str">
            <v>8433</v>
          </cell>
          <cell r="G970">
            <v>784101</v>
          </cell>
        </row>
        <row r="971">
          <cell r="E971">
            <v>784401</v>
          </cell>
          <cell r="F971" t="str">
            <v>11873</v>
          </cell>
          <cell r="G971">
            <v>784401</v>
          </cell>
        </row>
        <row r="972">
          <cell r="E972">
            <v>784501</v>
          </cell>
          <cell r="F972" t="str">
            <v>11833</v>
          </cell>
          <cell r="G972">
            <v>784501</v>
          </cell>
        </row>
        <row r="973">
          <cell r="E973">
            <v>784701</v>
          </cell>
          <cell r="F973" t="str">
            <v>11851</v>
          </cell>
          <cell r="G973">
            <v>784701</v>
          </cell>
        </row>
        <row r="974">
          <cell r="E974">
            <v>784801</v>
          </cell>
          <cell r="F974" t="str">
            <v>11869</v>
          </cell>
          <cell r="G974">
            <v>784801</v>
          </cell>
        </row>
        <row r="975">
          <cell r="E975">
            <v>785001</v>
          </cell>
          <cell r="F975" t="str">
            <v>11808</v>
          </cell>
          <cell r="G975">
            <v>785001</v>
          </cell>
        </row>
        <row r="976">
          <cell r="E976">
            <v>785101</v>
          </cell>
          <cell r="F976" t="str">
            <v>11887</v>
          </cell>
          <cell r="G976">
            <v>785101</v>
          </cell>
        </row>
        <row r="977">
          <cell r="E977">
            <v>785201</v>
          </cell>
          <cell r="F977" t="str">
            <v>12045</v>
          </cell>
          <cell r="G977">
            <v>785201</v>
          </cell>
        </row>
        <row r="978">
          <cell r="E978">
            <v>785301</v>
          </cell>
          <cell r="F978" t="str">
            <v>12591</v>
          </cell>
          <cell r="G978">
            <v>785301</v>
          </cell>
        </row>
        <row r="979">
          <cell r="E979">
            <v>785901</v>
          </cell>
          <cell r="F979">
            <v>11492</v>
          </cell>
          <cell r="G979">
            <v>785901</v>
          </cell>
        </row>
        <row r="980">
          <cell r="E980">
            <v>786001</v>
          </cell>
          <cell r="F980">
            <v>11944</v>
          </cell>
          <cell r="G980">
            <v>786001</v>
          </cell>
        </row>
        <row r="981">
          <cell r="E981">
            <v>786101</v>
          </cell>
          <cell r="F981" t="str">
            <v>12127</v>
          </cell>
          <cell r="G981">
            <v>786101</v>
          </cell>
        </row>
        <row r="982">
          <cell r="E982">
            <v>786201</v>
          </cell>
          <cell r="F982" t="str">
            <v>11838</v>
          </cell>
          <cell r="G982">
            <v>786201</v>
          </cell>
        </row>
        <row r="983">
          <cell r="E983">
            <v>786401</v>
          </cell>
          <cell r="F983">
            <v>12625</v>
          </cell>
          <cell r="G983">
            <v>786401</v>
          </cell>
        </row>
        <row r="984">
          <cell r="E984">
            <v>786501</v>
          </cell>
          <cell r="F984">
            <v>12626</v>
          </cell>
          <cell r="G984">
            <v>786501</v>
          </cell>
        </row>
        <row r="985">
          <cell r="E985">
            <v>786601</v>
          </cell>
          <cell r="F985">
            <v>12401</v>
          </cell>
          <cell r="G985">
            <v>786601</v>
          </cell>
        </row>
        <row r="986">
          <cell r="E986">
            <v>786701</v>
          </cell>
          <cell r="F986">
            <v>11440</v>
          </cell>
          <cell r="G986">
            <v>786701</v>
          </cell>
        </row>
        <row r="987">
          <cell r="E987">
            <v>786901</v>
          </cell>
          <cell r="F987">
            <v>12604</v>
          </cell>
          <cell r="G987">
            <v>786901</v>
          </cell>
        </row>
        <row r="988">
          <cell r="E988">
            <v>787201</v>
          </cell>
          <cell r="F988">
            <v>9283</v>
          </cell>
          <cell r="G988">
            <v>787201</v>
          </cell>
        </row>
        <row r="989">
          <cell r="E989">
            <v>787301</v>
          </cell>
          <cell r="F989">
            <v>11459</v>
          </cell>
          <cell r="G989">
            <v>787301</v>
          </cell>
        </row>
        <row r="990">
          <cell r="E990">
            <v>787401</v>
          </cell>
          <cell r="F990" t="str">
            <v>12289</v>
          </cell>
          <cell r="G990">
            <v>787401</v>
          </cell>
        </row>
        <row r="991">
          <cell r="E991" t="str">
            <v>12101-1</v>
          </cell>
          <cell r="F991">
            <v>12111</v>
          </cell>
          <cell r="G991" t="str">
            <v>12101-1</v>
          </cell>
        </row>
      </sheetData>
      <sheetData sheetId="1" refreshError="1">
        <row r="1">
          <cell r="C1" t="str">
            <v>Merged Intacct Lewis item-GL match</v>
          </cell>
        </row>
        <row r="5">
          <cell r="C5" t="str">
            <v>A/C #</v>
          </cell>
          <cell r="D5" t="str">
            <v>Name</v>
          </cell>
          <cell r="E5" t="str">
            <v>Count of Intacct Invoice lines to date</v>
          </cell>
        </row>
        <row r="6">
          <cell r="C6">
            <v>106</v>
          </cell>
          <cell r="D6" t="str">
            <v>Advance Hospice Care of America, Inc.</v>
          </cell>
          <cell r="E6">
            <v>13</v>
          </cell>
          <cell r="O6">
            <v>2007</v>
          </cell>
          <cell r="P6" t="str">
            <v>Uresti Senior Assistance</v>
          </cell>
        </row>
        <row r="7">
          <cell r="C7">
            <v>123</v>
          </cell>
          <cell r="D7" t="str">
            <v>Castle Home Care</v>
          </cell>
          <cell r="E7">
            <v>38</v>
          </cell>
          <cell r="O7">
            <v>2009</v>
          </cell>
          <cell r="P7" t="str">
            <v>Chase Health Care Inc.</v>
          </cell>
        </row>
        <row r="8">
          <cell r="C8">
            <v>149</v>
          </cell>
          <cell r="D8" t="str">
            <v>Integrated Management Solution-Decatur</v>
          </cell>
          <cell r="E8">
            <v>17</v>
          </cell>
          <cell r="O8">
            <v>2024</v>
          </cell>
          <cell r="P8" t="str">
            <v>Housecalls Home Health Services</v>
          </cell>
        </row>
        <row r="9">
          <cell r="C9">
            <v>158</v>
          </cell>
          <cell r="D9" t="str">
            <v>Lifepath Hospice and Family Care, LLC</v>
          </cell>
          <cell r="E9">
            <v>21</v>
          </cell>
          <cell r="O9">
            <v>2027</v>
          </cell>
          <cell r="P9" t="str">
            <v>Consolidated Mgmt &amp; Consulting Inc</v>
          </cell>
        </row>
        <row r="10">
          <cell r="C10">
            <v>175</v>
          </cell>
          <cell r="D10" t="str">
            <v>Pushmataha Home Health, Inc.</v>
          </cell>
          <cell r="E10">
            <v>53</v>
          </cell>
          <cell r="O10">
            <v>2031</v>
          </cell>
          <cell r="P10" t="str">
            <v>LaFamilia Home Health, Inc.</v>
          </cell>
        </row>
        <row r="11">
          <cell r="C11">
            <v>178</v>
          </cell>
          <cell r="D11" t="str">
            <v>S-Q Homecare Specialties, Inc.</v>
          </cell>
          <cell r="E11">
            <v>48</v>
          </cell>
          <cell r="O11">
            <v>2036</v>
          </cell>
          <cell r="P11" t="str">
            <v>Grace Home Health Care, Inc.</v>
          </cell>
        </row>
        <row r="12">
          <cell r="C12">
            <v>183</v>
          </cell>
          <cell r="D12" t="str">
            <v>Grape Community Hospital</v>
          </cell>
          <cell r="E12">
            <v>20</v>
          </cell>
          <cell r="O12">
            <v>2046</v>
          </cell>
          <cell r="P12" t="str">
            <v>Egan Healthcare of Northshore</v>
          </cell>
        </row>
        <row r="13">
          <cell r="C13">
            <v>201</v>
          </cell>
          <cell r="D13" t="str">
            <v>A Med Community Hospice</v>
          </cell>
          <cell r="E13">
            <v>20</v>
          </cell>
          <cell r="O13">
            <v>2076</v>
          </cell>
          <cell r="P13" t="str">
            <v>Master's Health Care Services</v>
          </cell>
        </row>
        <row r="14">
          <cell r="C14">
            <v>215</v>
          </cell>
          <cell r="D14" t="str">
            <v>AllCare Home Health/AllCare Health Network</v>
          </cell>
          <cell r="E14">
            <v>10</v>
          </cell>
          <cell r="O14">
            <v>2079</v>
          </cell>
          <cell r="P14" t="str">
            <v>IPH Home Health Care, Inc.</v>
          </cell>
        </row>
        <row r="15">
          <cell r="C15">
            <v>225</v>
          </cell>
          <cell r="D15" t="str">
            <v>Amistad Home Health, Inc.</v>
          </cell>
          <cell r="E15">
            <v>48</v>
          </cell>
          <cell r="O15">
            <v>2087</v>
          </cell>
          <cell r="P15" t="str">
            <v>Caring For You Home Health</v>
          </cell>
        </row>
        <row r="16">
          <cell r="C16">
            <v>233</v>
          </cell>
          <cell r="D16" t="str">
            <v>Basin Home Health</v>
          </cell>
          <cell r="E16">
            <v>7</v>
          </cell>
          <cell r="O16">
            <v>2091</v>
          </cell>
          <cell r="P16" t="str">
            <v>Professional Home Hlth Care Agcy.</v>
          </cell>
        </row>
        <row r="17">
          <cell r="C17">
            <v>337</v>
          </cell>
          <cell r="D17" t="str">
            <v>Haven Home Health, Inc.-Columbia</v>
          </cell>
          <cell r="E17">
            <v>29</v>
          </cell>
          <cell r="O17">
            <v>2096</v>
          </cell>
          <cell r="P17" t="str">
            <v>Direct Health Care, Inc.</v>
          </cell>
        </row>
        <row r="18">
          <cell r="C18">
            <v>342</v>
          </cell>
          <cell r="D18" t="str">
            <v>Hilltop Community Resources</v>
          </cell>
          <cell r="E18">
            <v>1</v>
          </cell>
          <cell r="O18">
            <v>2110</v>
          </cell>
          <cell r="P18" t="str">
            <v>Lakeview Home Care, Inc.</v>
          </cell>
        </row>
        <row r="19">
          <cell r="C19">
            <v>407</v>
          </cell>
          <cell r="D19" t="str">
            <v>At Home In Oklahoma, Inc.</v>
          </cell>
          <cell r="E19">
            <v>29</v>
          </cell>
          <cell r="O19">
            <v>2113</v>
          </cell>
          <cell r="P19" t="str">
            <v>Southwest Home Health Care, Inc.</v>
          </cell>
        </row>
        <row r="20">
          <cell r="C20">
            <v>424</v>
          </cell>
          <cell r="D20" t="str">
            <v>Full Life Hospice</v>
          </cell>
          <cell r="E20">
            <v>30</v>
          </cell>
          <cell r="O20">
            <v>2124</v>
          </cell>
          <cell r="P20" t="str">
            <v>Newman Memorial Hospital Home Health</v>
          </cell>
        </row>
        <row r="21">
          <cell r="C21">
            <v>438</v>
          </cell>
          <cell r="D21" t="str">
            <v>Hometown Home Health, Inc.</v>
          </cell>
          <cell r="E21">
            <v>13</v>
          </cell>
          <cell r="O21">
            <v>2132</v>
          </cell>
          <cell r="P21" t="str">
            <v>Nurses That Care</v>
          </cell>
        </row>
        <row r="22">
          <cell r="C22">
            <v>455</v>
          </cell>
          <cell r="D22" t="str">
            <v>MRC Crestview</v>
          </cell>
          <cell r="E22">
            <v>22</v>
          </cell>
          <cell r="O22">
            <v>2146</v>
          </cell>
          <cell r="P22" t="str">
            <v>Unique Home Healthcare, Inc.</v>
          </cell>
        </row>
        <row r="23">
          <cell r="C23">
            <v>464</v>
          </cell>
          <cell r="D23" t="str">
            <v>Premier Home Care &amp; Rehab</v>
          </cell>
          <cell r="E23">
            <v>20</v>
          </cell>
          <cell r="O23">
            <v>2150</v>
          </cell>
          <cell r="P23" t="str">
            <v>Elkview Home Health</v>
          </cell>
        </row>
        <row r="24">
          <cell r="C24">
            <v>522</v>
          </cell>
          <cell r="D24" t="str">
            <v>Divine Care Hospice</v>
          </cell>
          <cell r="E24">
            <v>20</v>
          </cell>
          <cell r="O24">
            <v>2235</v>
          </cell>
          <cell r="P24" t="str">
            <v>SUPRA Home Care of Shreveport</v>
          </cell>
        </row>
        <row r="25">
          <cell r="C25">
            <v>548</v>
          </cell>
          <cell r="D25" t="str">
            <v>Hospice Care of South Carolina</v>
          </cell>
          <cell r="E25">
            <v>17</v>
          </cell>
          <cell r="O25">
            <v>2270</v>
          </cell>
          <cell r="P25" t="str">
            <v>Family Home Health Services</v>
          </cell>
        </row>
        <row r="26">
          <cell r="C26">
            <v>563</v>
          </cell>
          <cell r="D26" t="str">
            <v>Milagros II Home Care, Inc.</v>
          </cell>
          <cell r="E26">
            <v>42</v>
          </cell>
          <cell r="O26">
            <v>2281</v>
          </cell>
          <cell r="P26" t="str">
            <v>Med-Corp Home Health, Inc.</v>
          </cell>
        </row>
        <row r="27">
          <cell r="C27">
            <v>567</v>
          </cell>
          <cell r="D27" t="str">
            <v>Nurses to Go, Inc.-Idabel</v>
          </cell>
          <cell r="E27">
            <v>29</v>
          </cell>
          <cell r="O27">
            <v>2288</v>
          </cell>
          <cell r="P27" t="str">
            <v>Green Country Home Care, Inc.</v>
          </cell>
        </row>
        <row r="28">
          <cell r="C28">
            <v>600</v>
          </cell>
          <cell r="D28" t="str">
            <v>A Med Hospice - Austin</v>
          </cell>
          <cell r="E28">
            <v>11</v>
          </cell>
          <cell r="O28">
            <v>2290</v>
          </cell>
          <cell r="P28" t="str">
            <v>David's Health Center, Inc</v>
          </cell>
        </row>
        <row r="29">
          <cell r="C29">
            <v>601</v>
          </cell>
          <cell r="D29" t="str">
            <v>A Med Hospice - San Antonio</v>
          </cell>
          <cell r="E29">
            <v>11</v>
          </cell>
          <cell r="O29">
            <v>2291</v>
          </cell>
          <cell r="P29" t="str">
            <v>Frio Hospital Home Health</v>
          </cell>
        </row>
        <row r="30">
          <cell r="C30">
            <v>616</v>
          </cell>
          <cell r="D30" t="str">
            <v>Assure Home Health Care, Inc.</v>
          </cell>
          <cell r="E30">
            <v>39</v>
          </cell>
          <cell r="O30">
            <v>2297</v>
          </cell>
          <cell r="P30" t="str">
            <v>SUPRA Home Care of Tulsa-Okmulgee</v>
          </cell>
        </row>
        <row r="31">
          <cell r="C31">
            <v>629</v>
          </cell>
          <cell r="D31" t="str">
            <v>City Hospice</v>
          </cell>
          <cell r="E31">
            <v>42</v>
          </cell>
          <cell r="O31">
            <v>2335</v>
          </cell>
          <cell r="P31" t="str">
            <v>Kelly's Health Care, Inc.</v>
          </cell>
        </row>
        <row r="32">
          <cell r="C32">
            <v>664</v>
          </cell>
          <cell r="D32" t="str">
            <v>Lake Martin Hospice</v>
          </cell>
          <cell r="E32">
            <v>11</v>
          </cell>
          <cell r="O32">
            <v>2336</v>
          </cell>
          <cell r="P32" t="str">
            <v>Complete Homecare, Inc.</v>
          </cell>
        </row>
        <row r="33">
          <cell r="C33">
            <v>687</v>
          </cell>
          <cell r="D33" t="str">
            <v>Southwestern Home Health</v>
          </cell>
          <cell r="E33">
            <v>35</v>
          </cell>
          <cell r="O33">
            <v>2351</v>
          </cell>
          <cell r="P33" t="str">
            <v>Trinity Home Care, Inc.</v>
          </cell>
        </row>
        <row r="34">
          <cell r="C34">
            <v>700</v>
          </cell>
          <cell r="D34" t="str">
            <v>Absolutely Angels, Inc.</v>
          </cell>
          <cell r="E34">
            <v>20</v>
          </cell>
          <cell r="O34">
            <v>2352</v>
          </cell>
          <cell r="P34" t="str">
            <v>Memorial Hospital Home Health Care</v>
          </cell>
        </row>
        <row r="35">
          <cell r="C35">
            <v>702</v>
          </cell>
          <cell r="D35" t="str">
            <v>Always and Ever Hospice</v>
          </cell>
          <cell r="E35">
            <v>23</v>
          </cell>
          <cell r="O35">
            <v>2364</v>
          </cell>
          <cell r="P35" t="str">
            <v>Mercy El Reno Home Health</v>
          </cell>
        </row>
        <row r="36">
          <cell r="C36">
            <v>703</v>
          </cell>
          <cell r="D36" t="str">
            <v>Angelic Hospice</v>
          </cell>
          <cell r="E36">
            <v>24</v>
          </cell>
          <cell r="O36">
            <v>2374</v>
          </cell>
          <cell r="P36" t="str">
            <v>United Home Health Care - Shreveport</v>
          </cell>
        </row>
        <row r="37">
          <cell r="C37">
            <v>709</v>
          </cell>
          <cell r="D37" t="str">
            <v>Care-A-Lot Homecare Services, Inc.</v>
          </cell>
          <cell r="E37">
            <v>52</v>
          </cell>
          <cell r="O37">
            <v>2401</v>
          </cell>
          <cell r="P37" t="str">
            <v>Terrebonne Homecare, Inc.</v>
          </cell>
        </row>
        <row r="38">
          <cell r="C38">
            <v>715</v>
          </cell>
          <cell r="D38" t="str">
            <v>Charter Hospice</v>
          </cell>
          <cell r="E38">
            <v>22</v>
          </cell>
          <cell r="O38">
            <v>2408</v>
          </cell>
          <cell r="P38" t="str">
            <v>Clovis Homecare, Inc.</v>
          </cell>
        </row>
        <row r="39">
          <cell r="C39">
            <v>724</v>
          </cell>
          <cell r="D39" t="str">
            <v>FamilyLife Home Health</v>
          </cell>
          <cell r="E39">
            <v>16</v>
          </cell>
          <cell r="O39">
            <v>2426</v>
          </cell>
          <cell r="P39" t="str">
            <v>AAA Home Health, Inc.</v>
          </cell>
        </row>
        <row r="40">
          <cell r="C40">
            <v>725</v>
          </cell>
          <cell r="D40" t="str">
            <v>Angels Care Home Health of East Oklahoma</v>
          </cell>
          <cell r="E40">
            <v>11</v>
          </cell>
          <cell r="O40">
            <v>2449</v>
          </cell>
          <cell r="P40" t="str">
            <v>Horizon Health Care Service, Inc.</v>
          </cell>
        </row>
        <row r="41">
          <cell r="C41">
            <v>726</v>
          </cell>
          <cell r="D41" t="str">
            <v>Generations Home Health</v>
          </cell>
          <cell r="E41">
            <v>47</v>
          </cell>
          <cell r="O41">
            <v>2453</v>
          </cell>
          <cell r="P41" t="str">
            <v>Lifeline Home Health Care, Inc.</v>
          </cell>
        </row>
        <row r="42">
          <cell r="C42">
            <v>729</v>
          </cell>
          <cell r="D42" t="str">
            <v>Good Journey Home Health &amp; Hospice</v>
          </cell>
          <cell r="E42">
            <v>43</v>
          </cell>
          <cell r="O42">
            <v>2464</v>
          </cell>
          <cell r="P42" t="str">
            <v>DOR ANS HOME HEALTH SERVICE INC</v>
          </cell>
        </row>
        <row r="43">
          <cell r="C43">
            <v>732</v>
          </cell>
          <cell r="D43" t="str">
            <v>Harbor Healthcare System, L.P.</v>
          </cell>
          <cell r="E43">
            <v>20</v>
          </cell>
          <cell r="O43">
            <v>2509</v>
          </cell>
          <cell r="P43" t="str">
            <v>Parkview Hospital Home Health Agency</v>
          </cell>
        </row>
        <row r="44">
          <cell r="C44">
            <v>741</v>
          </cell>
          <cell r="D44" t="str">
            <v>Hospice Care Resources</v>
          </cell>
          <cell r="E44">
            <v>10</v>
          </cell>
          <cell r="O44">
            <v>2558</v>
          </cell>
          <cell r="P44" t="str">
            <v>Delta Home Care, Inc.</v>
          </cell>
        </row>
        <row r="45">
          <cell r="C45">
            <v>752</v>
          </cell>
          <cell r="D45" t="str">
            <v>Infinity Care of Tulsa</v>
          </cell>
          <cell r="E45">
            <v>44</v>
          </cell>
          <cell r="O45">
            <v>2563</v>
          </cell>
          <cell r="P45" t="str">
            <v>Bayside Home Health Care, Inc.</v>
          </cell>
        </row>
        <row r="46">
          <cell r="C46">
            <v>756</v>
          </cell>
          <cell r="D46" t="str">
            <v>Legacy Healthcare</v>
          </cell>
          <cell r="E46">
            <v>69</v>
          </cell>
          <cell r="O46">
            <v>2564</v>
          </cell>
          <cell r="P46" t="str">
            <v>Bayside Home Health Care Inc</v>
          </cell>
        </row>
        <row r="47">
          <cell r="C47">
            <v>757</v>
          </cell>
          <cell r="D47" t="str">
            <v>Legacy of Love Hospice-Littlefield</v>
          </cell>
          <cell r="E47">
            <v>21</v>
          </cell>
          <cell r="O47">
            <v>2582</v>
          </cell>
          <cell r="P47" t="str">
            <v>Connally Memorial Home Health</v>
          </cell>
        </row>
        <row r="48">
          <cell r="C48">
            <v>758</v>
          </cell>
          <cell r="D48" t="str">
            <v>LifePath Home Health Care</v>
          </cell>
          <cell r="E48">
            <v>39</v>
          </cell>
          <cell r="O48">
            <v>2609</v>
          </cell>
          <cell r="P48" t="str">
            <v>Sayre Home Health</v>
          </cell>
        </row>
        <row r="49">
          <cell r="C49">
            <v>766</v>
          </cell>
          <cell r="D49" t="str">
            <v>Marshall Manor HomeCare &amp; Hospice</v>
          </cell>
          <cell r="E49">
            <v>46</v>
          </cell>
          <cell r="O49">
            <v>2646</v>
          </cell>
          <cell r="P49" t="str">
            <v>Egan Healthcare of Plaquemines, Inc.</v>
          </cell>
        </row>
        <row r="50">
          <cell r="C50">
            <v>783</v>
          </cell>
          <cell r="D50" t="str">
            <v>SolAmor Hospice</v>
          </cell>
          <cell r="E50">
            <v>20</v>
          </cell>
          <cell r="O50">
            <v>2656</v>
          </cell>
          <cell r="P50" t="str">
            <v>Home Health Solutions, L.L.C.</v>
          </cell>
        </row>
        <row r="51">
          <cell r="C51">
            <v>792</v>
          </cell>
          <cell r="D51" t="str">
            <v>The Loving Care Hospice, Inc.</v>
          </cell>
          <cell r="E51">
            <v>89</v>
          </cell>
          <cell r="O51">
            <v>2676</v>
          </cell>
          <cell r="P51" t="str">
            <v>Vicki Roy Home Health Care, Inc.</v>
          </cell>
        </row>
        <row r="52">
          <cell r="C52">
            <v>807</v>
          </cell>
          <cell r="D52" t="str">
            <v>Angmar Medical Holdings</v>
          </cell>
          <cell r="E52">
            <v>15</v>
          </cell>
          <cell r="O52">
            <v>2680</v>
          </cell>
          <cell r="P52" t="str">
            <v>Americare In-Home Care Inc</v>
          </cell>
        </row>
        <row r="53">
          <cell r="C53">
            <v>817</v>
          </cell>
          <cell r="D53" t="str">
            <v>Buena Suerte Home Health, LLC</v>
          </cell>
          <cell r="E53">
            <v>28</v>
          </cell>
          <cell r="O53">
            <v>2691</v>
          </cell>
          <cell r="P53" t="str">
            <v>Jackson County Home Health</v>
          </cell>
        </row>
        <row r="54">
          <cell r="C54">
            <v>826</v>
          </cell>
          <cell r="D54" t="str">
            <v>Country Home Care, Inc.</v>
          </cell>
          <cell r="E54">
            <v>20</v>
          </cell>
          <cell r="O54">
            <v>2700</v>
          </cell>
          <cell r="P54" t="str">
            <v>Primary Nurse Care, Inc.</v>
          </cell>
        </row>
        <row r="55">
          <cell r="C55">
            <v>845</v>
          </cell>
          <cell r="D55" t="str">
            <v>Harmony Hospice</v>
          </cell>
          <cell r="E55">
            <v>21</v>
          </cell>
          <cell r="O55">
            <v>2715</v>
          </cell>
          <cell r="P55" t="str">
            <v>Family Home Health Agency</v>
          </cell>
        </row>
        <row r="56">
          <cell r="C56">
            <v>849</v>
          </cell>
          <cell r="D56" t="str">
            <v>Heritage Home Health-Mesquite</v>
          </cell>
          <cell r="E56">
            <v>38</v>
          </cell>
          <cell r="O56">
            <v>2752</v>
          </cell>
          <cell r="P56" t="str">
            <v>On Call Nursing And Associates</v>
          </cell>
        </row>
        <row r="57">
          <cell r="C57">
            <v>864</v>
          </cell>
          <cell r="D57" t="str">
            <v>Lakes Area Hospice</v>
          </cell>
          <cell r="E57">
            <v>42</v>
          </cell>
          <cell r="O57">
            <v>2753</v>
          </cell>
          <cell r="P57" t="str">
            <v>Teche Regional Home Health Agency</v>
          </cell>
        </row>
        <row r="58">
          <cell r="C58">
            <v>901</v>
          </cell>
          <cell r="D58" t="str">
            <v>Abbott Home Care, Inc.</v>
          </cell>
          <cell r="E58">
            <v>47</v>
          </cell>
          <cell r="O58">
            <v>2798</v>
          </cell>
          <cell r="P58" t="str">
            <v>Healing Hands Home Health, Inc.</v>
          </cell>
        </row>
        <row r="59">
          <cell r="C59">
            <v>904</v>
          </cell>
          <cell r="D59" t="str">
            <v>Altus Healthcare and Hospice, Inc.</v>
          </cell>
          <cell r="E59">
            <v>20</v>
          </cell>
          <cell r="O59">
            <v>2806</v>
          </cell>
          <cell r="P59" t="str">
            <v>South Louisiana Home Health Care</v>
          </cell>
        </row>
        <row r="60">
          <cell r="C60">
            <v>910</v>
          </cell>
          <cell r="D60" t="str">
            <v>Angels Home Healthcare Solutions</v>
          </cell>
          <cell r="E60">
            <v>38</v>
          </cell>
          <cell r="O60">
            <v>2855</v>
          </cell>
          <cell r="P60" t="str">
            <v>Intensive Home Health Care</v>
          </cell>
        </row>
        <row r="61">
          <cell r="C61">
            <v>911</v>
          </cell>
          <cell r="D61" t="str">
            <v>Area Community Hospice</v>
          </cell>
          <cell r="E61">
            <v>13</v>
          </cell>
          <cell r="O61">
            <v>2867</v>
          </cell>
          <cell r="P61" t="str">
            <v>Harmon County Home Health Care</v>
          </cell>
        </row>
        <row r="62">
          <cell r="C62">
            <v>917</v>
          </cell>
          <cell r="D62" t="str">
            <v>Brentwood Hospice, LLC</v>
          </cell>
          <cell r="E62">
            <v>34</v>
          </cell>
          <cell r="O62">
            <v>2877</v>
          </cell>
          <cell r="P62" t="str">
            <v>Medical Innovations Home Health Care</v>
          </cell>
        </row>
        <row r="63">
          <cell r="C63">
            <v>923</v>
          </cell>
          <cell r="D63" t="str">
            <v>CIMA Healthcare, L.P.</v>
          </cell>
          <cell r="E63">
            <v>49</v>
          </cell>
          <cell r="O63">
            <v>2931</v>
          </cell>
          <cell r="P63" t="str">
            <v>Basic Nursing Services</v>
          </cell>
        </row>
        <row r="64">
          <cell r="C64">
            <v>942</v>
          </cell>
          <cell r="D64" t="str">
            <v>Freedom Hospice</v>
          </cell>
          <cell r="E64">
            <v>20</v>
          </cell>
          <cell r="O64">
            <v>2932</v>
          </cell>
          <cell r="P64" t="str">
            <v>Holistic Home Health Care</v>
          </cell>
        </row>
        <row r="65">
          <cell r="C65">
            <v>959</v>
          </cell>
          <cell r="D65" t="str">
            <v>La Buena Salud Home Health, LLC</v>
          </cell>
          <cell r="E65">
            <v>38</v>
          </cell>
          <cell r="O65">
            <v>2943</v>
          </cell>
          <cell r="P65" t="str">
            <v>Professional HC of Garvin Cty</v>
          </cell>
        </row>
        <row r="66">
          <cell r="C66">
            <v>961</v>
          </cell>
          <cell r="D66" t="str">
            <v>Local Hospice, Inc. -- Owasso</v>
          </cell>
          <cell r="E66">
            <v>29</v>
          </cell>
          <cell r="O66">
            <v>2981</v>
          </cell>
          <cell r="P66" t="str">
            <v>P.A.C.E. Health Care, Inc.</v>
          </cell>
        </row>
        <row r="67">
          <cell r="C67">
            <v>963</v>
          </cell>
          <cell r="D67" t="str">
            <v>Mangham Home Care, Inc.</v>
          </cell>
          <cell r="E67">
            <v>26</v>
          </cell>
          <cell r="O67">
            <v>2990</v>
          </cell>
          <cell r="P67" t="str">
            <v>Alternative Home Health Connections</v>
          </cell>
        </row>
        <row r="68">
          <cell r="C68">
            <v>972</v>
          </cell>
          <cell r="D68" t="str">
            <v>On-Call Staffing</v>
          </cell>
          <cell r="E68">
            <v>20</v>
          </cell>
          <cell r="O68">
            <v>2995</v>
          </cell>
          <cell r="P68" t="str">
            <v>Allen Parish Home Health</v>
          </cell>
        </row>
        <row r="69">
          <cell r="C69">
            <v>979</v>
          </cell>
          <cell r="D69" t="str">
            <v>Quantum Home Care of New Mexico</v>
          </cell>
          <cell r="E69">
            <v>43</v>
          </cell>
          <cell r="O69">
            <v>2996</v>
          </cell>
          <cell r="P69" t="str">
            <v>Magnolia Of Madison, Inc.</v>
          </cell>
        </row>
        <row r="70">
          <cell r="C70">
            <v>997</v>
          </cell>
          <cell r="D70" t="str">
            <v>WLH, LLC</v>
          </cell>
          <cell r="E70">
            <v>29</v>
          </cell>
          <cell r="O70">
            <v>2997</v>
          </cell>
          <cell r="P70" t="str">
            <v>Hospice of Val Verde Regional Med Ctr</v>
          </cell>
        </row>
        <row r="71">
          <cell r="C71">
            <v>998</v>
          </cell>
          <cell r="D71" t="str">
            <v>5 Star Quality Home Health, Inc.</v>
          </cell>
          <cell r="E71">
            <v>4</v>
          </cell>
          <cell r="O71">
            <v>3002</v>
          </cell>
          <cell r="P71" t="str">
            <v>Bayberry Home Health, Inc.</v>
          </cell>
        </row>
        <row r="72">
          <cell r="C72">
            <v>1006</v>
          </cell>
          <cell r="D72" t="str">
            <v>AfterCare Visiting Nurse Service</v>
          </cell>
          <cell r="E72">
            <v>21</v>
          </cell>
          <cell r="O72">
            <v>3015</v>
          </cell>
          <cell r="P72" t="str">
            <v>Comprehensive Nursing &amp; Hm Hlth Svs</v>
          </cell>
        </row>
        <row r="73">
          <cell r="C73">
            <v>1008</v>
          </cell>
          <cell r="D73" t="str">
            <v>Alternative Hospice</v>
          </cell>
          <cell r="E73">
            <v>32</v>
          </cell>
          <cell r="O73">
            <v>3028</v>
          </cell>
          <cell r="P73" t="str">
            <v>TriCare Home Health Services, Inc.</v>
          </cell>
        </row>
        <row r="74">
          <cell r="C74">
            <v>1011</v>
          </cell>
          <cell r="D74" t="str">
            <v>Ark-La-Tex Home Health, Inc.</v>
          </cell>
          <cell r="E74">
            <v>47</v>
          </cell>
          <cell r="O74">
            <v>3048</v>
          </cell>
          <cell r="P74" t="str">
            <v>Destiny Home Health</v>
          </cell>
        </row>
        <row r="75">
          <cell r="C75">
            <v>1013</v>
          </cell>
          <cell r="D75" t="str">
            <v>Atlanta Memorial Home Health</v>
          </cell>
          <cell r="E75">
            <v>39</v>
          </cell>
          <cell r="O75">
            <v>3058</v>
          </cell>
          <cell r="P75" t="str">
            <v>Modern Home Health</v>
          </cell>
        </row>
        <row r="76">
          <cell r="C76">
            <v>1014</v>
          </cell>
          <cell r="D76" t="str">
            <v>Beaumont Home Health Service</v>
          </cell>
          <cell r="E76">
            <v>38</v>
          </cell>
          <cell r="O76">
            <v>3091</v>
          </cell>
          <cell r="P76" t="str">
            <v>IPH Home Health Care, Inc.</v>
          </cell>
        </row>
        <row r="77">
          <cell r="C77">
            <v>1022</v>
          </cell>
          <cell r="D77" t="str">
            <v>Bullock County Hospital dba Associates Home Health Care</v>
          </cell>
          <cell r="E77">
            <v>24</v>
          </cell>
          <cell r="O77">
            <v>3095</v>
          </cell>
          <cell r="P77" t="str">
            <v>Park Home Health Services</v>
          </cell>
        </row>
        <row r="78">
          <cell r="C78">
            <v>1024</v>
          </cell>
          <cell r="D78" t="str">
            <v>Care Solutions Home Health Care</v>
          </cell>
          <cell r="E78">
            <v>61</v>
          </cell>
          <cell r="O78">
            <v>3165</v>
          </cell>
          <cell r="P78" t="str">
            <v>Guardian Angel Home Healthcare Services</v>
          </cell>
        </row>
        <row r="79">
          <cell r="C79">
            <v>1027</v>
          </cell>
          <cell r="D79" t="str">
            <v>Cedar Lake Nursing Services, Inc.</v>
          </cell>
          <cell r="E79">
            <v>55</v>
          </cell>
          <cell r="O79">
            <v>3166</v>
          </cell>
          <cell r="P79" t="str">
            <v>Allstar Healthcare, Inc.</v>
          </cell>
        </row>
        <row r="80">
          <cell r="C80">
            <v>1031</v>
          </cell>
          <cell r="D80" t="str">
            <v>Changing Seasons</v>
          </cell>
          <cell r="E80">
            <v>20</v>
          </cell>
          <cell r="O80">
            <v>3169</v>
          </cell>
          <cell r="P80" t="str">
            <v>Advantage Home Health Care, Inc.</v>
          </cell>
        </row>
        <row r="81">
          <cell r="C81">
            <v>1032</v>
          </cell>
          <cell r="D81" t="str">
            <v>CJ's Abundant Care</v>
          </cell>
          <cell r="E81">
            <v>38</v>
          </cell>
          <cell r="O81">
            <v>3179</v>
          </cell>
          <cell r="P81" t="str">
            <v>National Homecare Services - Shreveport</v>
          </cell>
        </row>
        <row r="82">
          <cell r="C82">
            <v>1033</v>
          </cell>
          <cell r="D82" t="str">
            <v>Collins Haworth Home Health</v>
          </cell>
          <cell r="E82">
            <v>11</v>
          </cell>
          <cell r="O82">
            <v>3192</v>
          </cell>
          <cell r="P82" t="str">
            <v>Alpha Care Home Health, Inc.</v>
          </cell>
        </row>
        <row r="83">
          <cell r="C83">
            <v>1034</v>
          </cell>
          <cell r="D83" t="str">
            <v>Complete Home Health</v>
          </cell>
          <cell r="E83">
            <v>11</v>
          </cell>
          <cell r="O83">
            <v>3212</v>
          </cell>
          <cell r="P83" t="str">
            <v>T or C Ambercare Home Health</v>
          </cell>
        </row>
        <row r="84">
          <cell r="C84">
            <v>1036</v>
          </cell>
          <cell r="D84" t="str">
            <v>Cypress Basin Hospice</v>
          </cell>
          <cell r="E84">
            <v>24</v>
          </cell>
          <cell r="O84">
            <v>3220</v>
          </cell>
          <cell r="P84" t="str">
            <v>Nursing From the Heart Home Care, Inc.</v>
          </cell>
        </row>
        <row r="85">
          <cell r="C85">
            <v>1045</v>
          </cell>
          <cell r="D85" t="str">
            <v>Hedgemark Brentwood Medical Services</v>
          </cell>
          <cell r="E85">
            <v>68</v>
          </cell>
          <cell r="O85">
            <v>3231</v>
          </cell>
          <cell r="P85" t="str">
            <v>Harmony Home Health Care, Inc.</v>
          </cell>
        </row>
        <row r="86">
          <cell r="C86">
            <v>1046</v>
          </cell>
          <cell r="D86" t="str">
            <v>New Century Hospice of Central Texas</v>
          </cell>
          <cell r="E86">
            <v>32</v>
          </cell>
          <cell r="O86">
            <v>3239</v>
          </cell>
          <cell r="P86" t="str">
            <v>Housecalls Home Health Services</v>
          </cell>
        </row>
        <row r="87">
          <cell r="C87">
            <v>1052</v>
          </cell>
          <cell r="D87" t="str">
            <v>Hospice and Palliative Care of Springfield</v>
          </cell>
          <cell r="E87">
            <v>18</v>
          </cell>
          <cell r="O87">
            <v>3244</v>
          </cell>
          <cell r="P87" t="str">
            <v>Quality Home Health Care, Inc.</v>
          </cell>
        </row>
        <row r="88">
          <cell r="C88">
            <v>1058</v>
          </cell>
          <cell r="D88" t="str">
            <v>Hospice of Kona</v>
          </cell>
          <cell r="E88">
            <v>29</v>
          </cell>
          <cell r="O88">
            <v>3255</v>
          </cell>
          <cell r="P88" t="str">
            <v>Interworld Health Care, Inc.</v>
          </cell>
        </row>
        <row r="89">
          <cell r="C89">
            <v>1063</v>
          </cell>
          <cell r="D89" t="str">
            <v>Hot Spring County Medical Center</v>
          </cell>
          <cell r="E89">
            <v>11</v>
          </cell>
          <cell r="O89">
            <v>3305</v>
          </cell>
          <cell r="P89" t="str">
            <v>S.E. Texas HomeCare Specialists, Inc.</v>
          </cell>
        </row>
        <row r="90">
          <cell r="C90">
            <v>1080</v>
          </cell>
          <cell r="D90" t="str">
            <v>Serenity Hospice of Claremore</v>
          </cell>
          <cell r="E90">
            <v>43</v>
          </cell>
          <cell r="O90">
            <v>3387</v>
          </cell>
          <cell r="P90" t="str">
            <v>Health Care Options, Inc.- Lafayette</v>
          </cell>
        </row>
        <row r="91">
          <cell r="C91">
            <v>1088</v>
          </cell>
          <cell r="D91" t="str">
            <v>Sooner Hospice, LLC</v>
          </cell>
          <cell r="E91">
            <v>20</v>
          </cell>
          <cell r="O91">
            <v>3405</v>
          </cell>
          <cell r="P91" t="str">
            <v>Concord Home Care, Inc.</v>
          </cell>
        </row>
        <row r="92">
          <cell r="C92">
            <v>1090</v>
          </cell>
          <cell r="D92" t="str">
            <v>Tranquility Home Health</v>
          </cell>
          <cell r="E92">
            <v>5</v>
          </cell>
          <cell r="O92">
            <v>3433</v>
          </cell>
          <cell r="P92" t="str">
            <v>Neighborhood Home Health Services</v>
          </cell>
        </row>
        <row r="93">
          <cell r="C93">
            <v>1094</v>
          </cell>
          <cell r="D93" t="str">
            <v>1st Texas Home Health-Sealy</v>
          </cell>
          <cell r="E93">
            <v>22</v>
          </cell>
          <cell r="O93">
            <v>3468</v>
          </cell>
          <cell r="P93" t="str">
            <v>Magnolia Home Health Care, Inc.</v>
          </cell>
        </row>
        <row r="94">
          <cell r="C94">
            <v>1095</v>
          </cell>
          <cell r="D94" t="str">
            <v>1st Texas Home Health-Wichita Falls</v>
          </cell>
          <cell r="E94">
            <v>12</v>
          </cell>
          <cell r="O94">
            <v>3550</v>
          </cell>
          <cell r="P94" t="str">
            <v>Southwest Home Health</v>
          </cell>
        </row>
        <row r="95">
          <cell r="C95">
            <v>1096</v>
          </cell>
          <cell r="D95" t="str">
            <v>Able Hands Homecare</v>
          </cell>
          <cell r="E95">
            <v>69</v>
          </cell>
          <cell r="O95">
            <v>3591</v>
          </cell>
          <cell r="P95" t="str">
            <v>Advanced Home Care of Roswell</v>
          </cell>
        </row>
        <row r="96">
          <cell r="C96">
            <v>1098</v>
          </cell>
          <cell r="D96" t="str">
            <v>Angels Above Us, Inc.</v>
          </cell>
          <cell r="E96">
            <v>11</v>
          </cell>
          <cell r="O96">
            <v>3650</v>
          </cell>
          <cell r="P96" t="str">
            <v>Central Oklahoma Family Medical Center</v>
          </cell>
        </row>
        <row r="97">
          <cell r="C97">
            <v>1100</v>
          </cell>
          <cell r="D97" t="str">
            <v>Angels Care Home Health Bay City</v>
          </cell>
          <cell r="E97">
            <v>11</v>
          </cell>
          <cell r="O97">
            <v>3665</v>
          </cell>
          <cell r="P97" t="str">
            <v>Latimer County Home Health</v>
          </cell>
        </row>
        <row r="98">
          <cell r="C98">
            <v>1101</v>
          </cell>
          <cell r="D98" t="str">
            <v>Angels Care Home Health Decatur</v>
          </cell>
          <cell r="E98">
            <v>11</v>
          </cell>
          <cell r="O98">
            <v>3699</v>
          </cell>
          <cell r="P98" t="str">
            <v>VIP Home Health Care, Inc.</v>
          </cell>
        </row>
        <row r="99">
          <cell r="C99">
            <v>1102</v>
          </cell>
          <cell r="D99" t="str">
            <v>Angels Care Home Health-Independence</v>
          </cell>
          <cell r="E99">
            <v>11</v>
          </cell>
          <cell r="O99">
            <v>3725</v>
          </cell>
          <cell r="P99" t="str">
            <v>Casa Linda Home Care, Inc.</v>
          </cell>
        </row>
        <row r="100">
          <cell r="C100">
            <v>1103</v>
          </cell>
          <cell r="D100" t="str">
            <v>Angels Care Home Health Summerfield</v>
          </cell>
          <cell r="E100">
            <v>11</v>
          </cell>
          <cell r="O100">
            <v>3741</v>
          </cell>
          <cell r="P100" t="str">
            <v>Charter Home Health</v>
          </cell>
        </row>
        <row r="101">
          <cell r="C101">
            <v>1104</v>
          </cell>
          <cell r="D101" t="str">
            <v>Angels Care Home Health of Oklahoma</v>
          </cell>
          <cell r="E101">
            <v>11</v>
          </cell>
          <cell r="O101">
            <v>3743</v>
          </cell>
          <cell r="P101" t="str">
            <v>Specialized Home Nursing</v>
          </cell>
        </row>
        <row r="102">
          <cell r="C102">
            <v>1105</v>
          </cell>
          <cell r="D102" t="str">
            <v>Angels Care Home Health of San Angelo</v>
          </cell>
          <cell r="E102">
            <v>11</v>
          </cell>
          <cell r="O102">
            <v>3778</v>
          </cell>
          <cell r="P102" t="str">
            <v>ResCare Home Care</v>
          </cell>
        </row>
        <row r="103">
          <cell r="C103">
            <v>1106</v>
          </cell>
          <cell r="D103" t="str">
            <v>Angels Care Home Health of Forney</v>
          </cell>
          <cell r="E103">
            <v>11</v>
          </cell>
          <cell r="O103">
            <v>3820</v>
          </cell>
          <cell r="P103" t="str">
            <v>Guardian Care Home Health, Inc.</v>
          </cell>
        </row>
        <row r="104">
          <cell r="C104">
            <v>1114</v>
          </cell>
          <cell r="D104" t="str">
            <v>Care One</v>
          </cell>
          <cell r="E104">
            <v>33</v>
          </cell>
          <cell r="O104">
            <v>3853</v>
          </cell>
          <cell r="P104" t="str">
            <v>Best Home Health</v>
          </cell>
        </row>
        <row r="105">
          <cell r="C105">
            <v>1116</v>
          </cell>
          <cell r="D105" t="str">
            <v>Cherokee Nation Home Health Services Inc.</v>
          </cell>
          <cell r="E105">
            <v>65</v>
          </cell>
          <cell r="O105">
            <v>3866</v>
          </cell>
          <cell r="P105" t="str">
            <v>Health Care Options Clinical Services</v>
          </cell>
        </row>
        <row r="106">
          <cell r="C106">
            <v>1122</v>
          </cell>
          <cell r="D106" t="str">
            <v>Coryell Memorial Home Health</v>
          </cell>
          <cell r="E106">
            <v>24</v>
          </cell>
          <cell r="O106">
            <v>3876</v>
          </cell>
          <cell r="P106" t="str">
            <v>TCM Health Care, Inc.</v>
          </cell>
        </row>
        <row r="107">
          <cell r="C107">
            <v>1123</v>
          </cell>
          <cell r="D107" t="str">
            <v>Country Angels Home Health Care, LLC-Franklin Furnace</v>
          </cell>
          <cell r="E107">
            <v>31</v>
          </cell>
          <cell r="O107">
            <v>3988</v>
          </cell>
          <cell r="P107" t="str">
            <v>Aid &amp; Assistance Home Care</v>
          </cell>
        </row>
        <row r="108">
          <cell r="C108">
            <v>1127</v>
          </cell>
          <cell r="D108" t="str">
            <v>Daniel Jarvis Home Health Agency, Inc.</v>
          </cell>
          <cell r="E108">
            <v>43</v>
          </cell>
          <cell r="O108">
            <v>3999</v>
          </cell>
          <cell r="P108" t="str">
            <v>CMS Healthcare</v>
          </cell>
        </row>
        <row r="109">
          <cell r="C109">
            <v>1128</v>
          </cell>
          <cell r="D109" t="str">
            <v>Del Norte Home Care</v>
          </cell>
          <cell r="E109">
            <v>33</v>
          </cell>
          <cell r="O109">
            <v>4058</v>
          </cell>
          <cell r="P109" t="str">
            <v>Health Care Options-Greenwell Springs</v>
          </cell>
        </row>
        <row r="110">
          <cell r="C110">
            <v>1130</v>
          </cell>
          <cell r="D110" t="str">
            <v>Elmore Community Hospital</v>
          </cell>
          <cell r="E110">
            <v>3</v>
          </cell>
          <cell r="O110">
            <v>4060</v>
          </cell>
          <cell r="P110" t="str">
            <v>Patient Centered Services, Inc.</v>
          </cell>
        </row>
        <row r="111">
          <cell r="C111">
            <v>1131</v>
          </cell>
          <cell r="D111" t="str">
            <v>Family Care of Texas-Waxahachie</v>
          </cell>
          <cell r="E111">
            <v>11</v>
          </cell>
          <cell r="O111">
            <v>4062</v>
          </cell>
          <cell r="P111" t="str">
            <v>Emberton &amp; Co. Home Health, L.L.C.</v>
          </cell>
        </row>
        <row r="112">
          <cell r="C112">
            <v>1132</v>
          </cell>
          <cell r="D112" t="str">
            <v>Four Rivers Home Health of Louisiana</v>
          </cell>
          <cell r="E112">
            <v>29</v>
          </cell>
          <cell r="O112">
            <v>4066</v>
          </cell>
          <cell r="P112" t="str">
            <v>Guardian Home Health Care of La, Inc.</v>
          </cell>
        </row>
        <row r="113">
          <cell r="C113">
            <v>1141</v>
          </cell>
          <cell r="D113" t="str">
            <v>Heritage Home Health</v>
          </cell>
          <cell r="E113">
            <v>26</v>
          </cell>
          <cell r="O113">
            <v>4094</v>
          </cell>
          <cell r="P113" t="str">
            <v>All Valley Home Health</v>
          </cell>
        </row>
        <row r="114">
          <cell r="C114">
            <v>1142</v>
          </cell>
          <cell r="D114" t="str">
            <v>Family Homecare</v>
          </cell>
          <cell r="E114">
            <v>45</v>
          </cell>
          <cell r="O114">
            <v>4108</v>
          </cell>
          <cell r="P114" t="str">
            <v>Abide Home Care Service, Inc.</v>
          </cell>
        </row>
        <row r="115">
          <cell r="C115">
            <v>1144</v>
          </cell>
          <cell r="D115" t="str">
            <v>Homecare Home Health Services</v>
          </cell>
          <cell r="E115">
            <v>11</v>
          </cell>
          <cell r="O115">
            <v>4120</v>
          </cell>
          <cell r="P115" t="str">
            <v>United HealthCare Services</v>
          </cell>
        </row>
        <row r="116">
          <cell r="C116">
            <v>1145</v>
          </cell>
          <cell r="D116" t="str">
            <v>HomeCare Resources, LLC</v>
          </cell>
          <cell r="E116">
            <v>24</v>
          </cell>
          <cell r="O116">
            <v>4124</v>
          </cell>
          <cell r="P116" t="str">
            <v>Texas Helping Hands, Inc.</v>
          </cell>
        </row>
        <row r="117">
          <cell r="C117">
            <v>1148</v>
          </cell>
          <cell r="D117" t="str">
            <v>Hospice Brazos Valley</v>
          </cell>
          <cell r="E117">
            <v>29</v>
          </cell>
          <cell r="O117">
            <v>4126</v>
          </cell>
          <cell r="P117" t="str">
            <v>Maximum Care</v>
          </cell>
        </row>
        <row r="118">
          <cell r="C118">
            <v>1163</v>
          </cell>
          <cell r="D118" t="str">
            <v>Hospice of Texarkana, Inc.</v>
          </cell>
          <cell r="E118">
            <v>25</v>
          </cell>
          <cell r="O118">
            <v>4131</v>
          </cell>
          <cell r="P118" t="str">
            <v>Legacy Home Health Agency, Inc.</v>
          </cell>
        </row>
        <row r="119">
          <cell r="C119">
            <v>1171</v>
          </cell>
          <cell r="D119" t="str">
            <v>Island Home Health Care, Inc.</v>
          </cell>
          <cell r="E119">
            <v>27</v>
          </cell>
          <cell r="O119">
            <v>4140</v>
          </cell>
          <cell r="P119" t="str">
            <v>Guam Nursing Services</v>
          </cell>
        </row>
        <row r="120">
          <cell r="C120">
            <v>1177</v>
          </cell>
          <cell r="D120" t="str">
            <v>Morning Star Quality Home Health, Inc.</v>
          </cell>
          <cell r="E120">
            <v>55</v>
          </cell>
          <cell r="O120">
            <v>4148</v>
          </cell>
          <cell r="P120" t="str">
            <v>Critical Provisions, Inc.</v>
          </cell>
        </row>
        <row r="121">
          <cell r="C121">
            <v>1189</v>
          </cell>
          <cell r="D121" t="str">
            <v>Transitions Hospice</v>
          </cell>
          <cell r="E121">
            <v>11</v>
          </cell>
          <cell r="O121">
            <v>4194</v>
          </cell>
          <cell r="P121" t="str">
            <v>First Care Hm Hlth of Eastern Nebraska</v>
          </cell>
        </row>
        <row r="122">
          <cell r="C122">
            <v>1477</v>
          </cell>
          <cell r="D122" t="str">
            <v>Preferred Management Corp.</v>
          </cell>
          <cell r="E122">
            <v>33</v>
          </cell>
          <cell r="O122">
            <v>4205</v>
          </cell>
          <cell r="P122" t="str">
            <v>Ambercare Hospice, Inc.</v>
          </cell>
        </row>
        <row r="123">
          <cell r="C123">
            <v>1594</v>
          </cell>
          <cell r="D123" t="str">
            <v>Allied Home Health Services, Inc. - Tulsa</v>
          </cell>
          <cell r="E123">
            <v>17</v>
          </cell>
          <cell r="O123">
            <v>4207</v>
          </cell>
          <cell r="P123" t="str">
            <v>SUPRA Home Care of Tulsa</v>
          </cell>
        </row>
        <row r="124">
          <cell r="C124">
            <v>1595</v>
          </cell>
          <cell r="D124" t="str">
            <v>Allied Home Health Services, Inc. - Wagoner</v>
          </cell>
          <cell r="E124">
            <v>1</v>
          </cell>
          <cell r="O124">
            <v>4217</v>
          </cell>
          <cell r="P124" t="str">
            <v>Barnes Home Health Care, Inc</v>
          </cell>
        </row>
        <row r="125">
          <cell r="C125">
            <v>1597</v>
          </cell>
          <cell r="D125" t="str">
            <v>Angels Care Home Health of West Texas</v>
          </cell>
          <cell r="E125">
            <v>11</v>
          </cell>
          <cell r="O125">
            <v>4228</v>
          </cell>
          <cell r="P125" t="str">
            <v>Caring For You Home Health</v>
          </cell>
        </row>
        <row r="126">
          <cell r="C126">
            <v>1601</v>
          </cell>
          <cell r="D126" t="str">
            <v>At Home Loving Care</v>
          </cell>
          <cell r="E126">
            <v>11</v>
          </cell>
          <cell r="O126">
            <v>4240</v>
          </cell>
          <cell r="P126" t="str">
            <v>National Homecare Services - Corporate</v>
          </cell>
        </row>
        <row r="127">
          <cell r="C127">
            <v>1685</v>
          </cell>
          <cell r="D127" t="str">
            <v>Shepard's Crook Nursing Agency, Inc.-Pampa</v>
          </cell>
          <cell r="E127">
            <v>54</v>
          </cell>
          <cell r="O127">
            <v>4257</v>
          </cell>
          <cell r="P127" t="str">
            <v>Progressive Home Health, Inc.</v>
          </cell>
        </row>
        <row r="128">
          <cell r="C128">
            <v>1814</v>
          </cell>
          <cell r="D128" t="str">
            <v>Assurance Health Care Services, LLC</v>
          </cell>
          <cell r="E128">
            <v>39</v>
          </cell>
          <cell r="O128">
            <v>4324</v>
          </cell>
          <cell r="P128" t="str">
            <v>Rainbow Home Health, Inc.</v>
          </cell>
        </row>
        <row r="129">
          <cell r="C129">
            <v>1875</v>
          </cell>
          <cell r="D129" t="str">
            <v>Premier Hospice-Paris</v>
          </cell>
          <cell r="E129">
            <v>23</v>
          </cell>
          <cell r="O129">
            <v>4367</v>
          </cell>
          <cell r="P129" t="str">
            <v>Americare Nursing Services, Inc.</v>
          </cell>
        </row>
        <row r="130">
          <cell r="C130">
            <v>1884</v>
          </cell>
          <cell r="D130" t="str">
            <v>Senior Select, Inc.</v>
          </cell>
          <cell r="E130">
            <v>24</v>
          </cell>
          <cell r="O130">
            <v>4375</v>
          </cell>
          <cell r="P130" t="str">
            <v>ABC Home Health dba Lakeview Home Care</v>
          </cell>
        </row>
        <row r="131">
          <cell r="C131">
            <v>1896</v>
          </cell>
          <cell r="D131" t="str">
            <v>Alpha Healthcare and Nursing, LLC</v>
          </cell>
          <cell r="E131">
            <v>9</v>
          </cell>
          <cell r="O131">
            <v>4378</v>
          </cell>
          <cell r="P131" t="str">
            <v>Coastal Home Health</v>
          </cell>
        </row>
        <row r="132">
          <cell r="C132">
            <v>1900</v>
          </cell>
          <cell r="D132" t="str">
            <v>Angels Care Home Health of Emerald Coast</v>
          </cell>
          <cell r="E132">
            <v>11</v>
          </cell>
          <cell r="O132">
            <v>4394</v>
          </cell>
          <cell r="P132" t="str">
            <v>Housecalls Home Health Services</v>
          </cell>
        </row>
        <row r="133">
          <cell r="C133">
            <v>1901</v>
          </cell>
          <cell r="D133" t="str">
            <v>Angels Care Home Health Denver</v>
          </cell>
          <cell r="E133">
            <v>11</v>
          </cell>
          <cell r="O133">
            <v>4701</v>
          </cell>
          <cell r="P133" t="str">
            <v>Green Country Home Health Care, Inc.</v>
          </cell>
        </row>
        <row r="134">
          <cell r="C134">
            <v>1903</v>
          </cell>
          <cell r="D134" t="str">
            <v>At Home Healthcare and Hospice</v>
          </cell>
          <cell r="E134">
            <v>42</v>
          </cell>
          <cell r="O134">
            <v>4712</v>
          </cell>
          <cell r="P134" t="str">
            <v>21st Century Home Health</v>
          </cell>
        </row>
        <row r="135">
          <cell r="C135">
            <v>1922</v>
          </cell>
          <cell r="D135" t="str">
            <v>East Valley Hospice, P.L.C</v>
          </cell>
          <cell r="E135">
            <v>29</v>
          </cell>
          <cell r="O135">
            <v>4713</v>
          </cell>
          <cell r="P135" t="str">
            <v>City-County Home Health Service</v>
          </cell>
        </row>
        <row r="136">
          <cell r="C136">
            <v>1923</v>
          </cell>
          <cell r="D136" t="str">
            <v>Excellacare Home Health</v>
          </cell>
          <cell r="E136">
            <v>11</v>
          </cell>
          <cell r="O136">
            <v>4732</v>
          </cell>
          <cell r="P136" t="str">
            <v>Divine Care Home Nursing Service</v>
          </cell>
        </row>
        <row r="137">
          <cell r="C137">
            <v>1935</v>
          </cell>
          <cell r="D137" t="str">
            <v>Horizons Hospice, LLC</v>
          </cell>
          <cell r="E137">
            <v>44</v>
          </cell>
          <cell r="O137">
            <v>4734</v>
          </cell>
          <cell r="P137" t="str">
            <v>Total Concept Home Health Agency</v>
          </cell>
        </row>
        <row r="138">
          <cell r="C138">
            <v>1952</v>
          </cell>
          <cell r="D138" t="str">
            <v>MultiCare Nurses Health Care Services, Inc.</v>
          </cell>
          <cell r="E138">
            <v>41</v>
          </cell>
          <cell r="O138">
            <v>4757</v>
          </cell>
          <cell r="P138" t="str">
            <v>Green Country HHC-DEMO COPY</v>
          </cell>
        </row>
        <row r="139">
          <cell r="C139">
            <v>1953</v>
          </cell>
          <cell r="D139" t="str">
            <v>Nightingale Nurses, Inc.</v>
          </cell>
          <cell r="E139">
            <v>23</v>
          </cell>
          <cell r="O139">
            <v>4760</v>
          </cell>
          <cell r="P139" t="str">
            <v>Young County Home Health Care, Inc.</v>
          </cell>
        </row>
        <row r="140">
          <cell r="C140">
            <v>1954</v>
          </cell>
          <cell r="D140" t="str">
            <v>Ways LLC.</v>
          </cell>
          <cell r="E140">
            <v>47</v>
          </cell>
          <cell r="O140">
            <v>4788</v>
          </cell>
          <cell r="P140" t="str">
            <v>Kiowa Home Health Services</v>
          </cell>
        </row>
        <row r="141">
          <cell r="C141">
            <v>1972</v>
          </cell>
          <cell r="D141" t="str">
            <v>Sumner County Hospital</v>
          </cell>
          <cell r="E141">
            <v>27</v>
          </cell>
          <cell r="O141">
            <v>4808</v>
          </cell>
          <cell r="P141" t="str">
            <v>United Home Care</v>
          </cell>
        </row>
        <row r="142">
          <cell r="C142">
            <v>1973</v>
          </cell>
          <cell r="D142" t="str">
            <v>Sun City Home Care, Inc.</v>
          </cell>
          <cell r="E142">
            <v>11</v>
          </cell>
          <cell r="O142">
            <v>4845</v>
          </cell>
          <cell r="P142" t="str">
            <v>Lady of the Sea Home Health Agency</v>
          </cell>
        </row>
        <row r="143">
          <cell r="C143">
            <v>1976</v>
          </cell>
          <cell r="D143" t="str">
            <v>Superior Home Health Care, Inc.</v>
          </cell>
          <cell r="E143">
            <v>2</v>
          </cell>
          <cell r="O143">
            <v>4854</v>
          </cell>
          <cell r="P143" t="str">
            <v>Housecalls Home Health Services</v>
          </cell>
        </row>
        <row r="144">
          <cell r="C144">
            <v>1977</v>
          </cell>
          <cell r="D144" t="str">
            <v>Tender Home Health Care, Inc.</v>
          </cell>
          <cell r="E144">
            <v>29</v>
          </cell>
          <cell r="O144">
            <v>4870</v>
          </cell>
          <cell r="P144" t="str">
            <v>Nursing Svs. and Consultants of Laredo</v>
          </cell>
        </row>
        <row r="145">
          <cell r="C145">
            <v>1993</v>
          </cell>
          <cell r="D145" t="str">
            <v>A Step Forward, LLC</v>
          </cell>
          <cell r="E145">
            <v>11</v>
          </cell>
          <cell r="O145">
            <v>4919</v>
          </cell>
          <cell r="P145" t="str">
            <v>Home Care Connection</v>
          </cell>
        </row>
        <row r="146">
          <cell r="C146">
            <v>1994</v>
          </cell>
          <cell r="D146" t="str">
            <v>Abbey Road Hospice</v>
          </cell>
          <cell r="E146">
            <v>11</v>
          </cell>
          <cell r="O146">
            <v>4992</v>
          </cell>
          <cell r="P146" t="str">
            <v>Aria Home Health</v>
          </cell>
        </row>
        <row r="147">
          <cell r="C147">
            <v>1997</v>
          </cell>
          <cell r="D147" t="str">
            <v>Access Hospice Care</v>
          </cell>
          <cell r="E147">
            <v>9</v>
          </cell>
          <cell r="O147">
            <v>5024</v>
          </cell>
          <cell r="P147" t="str">
            <v>Prototype dba Carelink HHS</v>
          </cell>
        </row>
        <row r="148">
          <cell r="C148">
            <v>1999</v>
          </cell>
          <cell r="D148" t="str">
            <v>Advanced Curative Solutions</v>
          </cell>
          <cell r="E148">
            <v>11</v>
          </cell>
          <cell r="O148">
            <v>5041</v>
          </cell>
          <cell r="P148" t="str">
            <v>SUPRA Home Care of Tulsa</v>
          </cell>
        </row>
        <row r="149">
          <cell r="C149">
            <v>2004</v>
          </cell>
          <cell r="D149" t="str">
            <v>Angel Care Health Services, Inc.</v>
          </cell>
          <cell r="E149">
            <v>11</v>
          </cell>
          <cell r="O149">
            <v>5055</v>
          </cell>
          <cell r="P149" t="str">
            <v>Abundant Health Care, Inc.</v>
          </cell>
        </row>
        <row r="150">
          <cell r="C150">
            <v>2007</v>
          </cell>
          <cell r="D150" t="str">
            <v>Angels of Hope, LLC</v>
          </cell>
          <cell r="E150">
            <v>17</v>
          </cell>
          <cell r="O150">
            <v>5076</v>
          </cell>
          <cell r="P150" t="str">
            <v>Avera St. Anthony's Home Health Agency</v>
          </cell>
        </row>
        <row r="151">
          <cell r="C151">
            <v>2008</v>
          </cell>
          <cell r="D151" t="str">
            <v>All Care Integrated Health Services</v>
          </cell>
          <cell r="E151">
            <v>4</v>
          </cell>
          <cell r="O151">
            <v>5090</v>
          </cell>
          <cell r="P151" t="str">
            <v>National Homecare Services - Springhill</v>
          </cell>
        </row>
        <row r="152">
          <cell r="C152">
            <v>2009</v>
          </cell>
          <cell r="D152" t="str">
            <v>At Peace Hospice Care</v>
          </cell>
          <cell r="E152">
            <v>7</v>
          </cell>
          <cell r="O152">
            <v>5093</v>
          </cell>
          <cell r="P152" t="str">
            <v>Exclusive Home Health and Hospice, Inc.</v>
          </cell>
        </row>
        <row r="153">
          <cell r="C153">
            <v>2012</v>
          </cell>
          <cell r="D153" t="str">
            <v>C.O.E. Home Health</v>
          </cell>
          <cell r="E153">
            <v>54</v>
          </cell>
          <cell r="O153">
            <v>5144</v>
          </cell>
          <cell r="P153" t="str">
            <v xml:space="preserve">Hosanna Health Care </v>
          </cell>
        </row>
        <row r="154">
          <cell r="C154">
            <v>2014</v>
          </cell>
          <cell r="D154" t="str">
            <v>Colorado Fayette Medical Center</v>
          </cell>
          <cell r="E154">
            <v>42</v>
          </cell>
          <cell r="O154">
            <v>5145</v>
          </cell>
          <cell r="P154" t="str">
            <v>Southern Nursing Home Health</v>
          </cell>
        </row>
        <row r="155">
          <cell r="C155">
            <v>2030</v>
          </cell>
          <cell r="D155" t="str">
            <v>Georgetown Healthcare System</v>
          </cell>
          <cell r="E155">
            <v>35</v>
          </cell>
          <cell r="O155">
            <v>5151</v>
          </cell>
          <cell r="P155" t="str">
            <v>Nurses Home Services, Inc.</v>
          </cell>
        </row>
        <row r="156">
          <cell r="C156">
            <v>2034</v>
          </cell>
          <cell r="D156" t="str">
            <v>Harbour Hospice of Bexar County, LLC</v>
          </cell>
          <cell r="E156">
            <v>38</v>
          </cell>
          <cell r="O156">
            <v>5155</v>
          </cell>
          <cell r="P156" t="str">
            <v>GentlePro Home Health Care</v>
          </cell>
        </row>
        <row r="157">
          <cell r="C157">
            <v>2039</v>
          </cell>
          <cell r="D157" t="str">
            <v>Home Health &amp; Hospice of Halifax</v>
          </cell>
          <cell r="E157">
            <v>8</v>
          </cell>
          <cell r="O157">
            <v>5161</v>
          </cell>
          <cell r="P157" t="str">
            <v>The Home Care Group, Inc.</v>
          </cell>
        </row>
        <row r="158">
          <cell r="C158">
            <v>2040</v>
          </cell>
          <cell r="D158" t="str">
            <v>Homer Memorial Hospital ATTN Scott Barrilleaux</v>
          </cell>
          <cell r="E158">
            <v>2</v>
          </cell>
          <cell r="O158">
            <v>5195</v>
          </cell>
          <cell r="P158" t="str">
            <v>Housecalls Home Health Services</v>
          </cell>
        </row>
        <row r="159">
          <cell r="C159">
            <v>2042</v>
          </cell>
          <cell r="D159" t="str">
            <v>Hope Hospice &amp; Palliative Care Inc.</v>
          </cell>
          <cell r="E159">
            <v>29</v>
          </cell>
          <cell r="O159">
            <v>5258</v>
          </cell>
          <cell r="P159" t="str">
            <v>New Creations Health Care, Inc.</v>
          </cell>
        </row>
        <row r="160">
          <cell r="C160">
            <v>2045</v>
          </cell>
          <cell r="D160" t="str">
            <v>Hospice of Limestone County</v>
          </cell>
          <cell r="E160">
            <v>20</v>
          </cell>
          <cell r="O160">
            <v>5272</v>
          </cell>
          <cell r="P160" t="str">
            <v>1st Mellinium Home Health Svs, Inc.</v>
          </cell>
        </row>
        <row r="161">
          <cell r="C161">
            <v>2055</v>
          </cell>
          <cell r="D161" t="str">
            <v>Minidoka Home Health and Hospice</v>
          </cell>
          <cell r="E161">
            <v>12</v>
          </cell>
          <cell r="O161">
            <v>5275</v>
          </cell>
          <cell r="P161" t="str">
            <v>Home Care Direct, Inc.</v>
          </cell>
        </row>
        <row r="162">
          <cell r="C162">
            <v>2063</v>
          </cell>
          <cell r="D162" t="str">
            <v>Port Arthur Home Health Service</v>
          </cell>
          <cell r="E162">
            <v>29</v>
          </cell>
          <cell r="O162">
            <v>5283</v>
          </cell>
          <cell r="P162" t="str">
            <v>Southwestern Home Healthcare, Inc.</v>
          </cell>
        </row>
        <row r="163">
          <cell r="C163">
            <v>2064</v>
          </cell>
          <cell r="D163" t="str">
            <v>New Century Hospice of Houston</v>
          </cell>
          <cell r="E163">
            <v>23</v>
          </cell>
          <cell r="O163">
            <v>5284</v>
          </cell>
          <cell r="P163" t="str">
            <v>Direct Home Care Services.</v>
          </cell>
        </row>
        <row r="164">
          <cell r="C164">
            <v>2068</v>
          </cell>
          <cell r="D164" t="str">
            <v>Premier Home Care, LLC</v>
          </cell>
          <cell r="E164">
            <v>11</v>
          </cell>
          <cell r="O164">
            <v>5285</v>
          </cell>
          <cell r="P164" t="str">
            <v>Interlink Health Care Services</v>
          </cell>
        </row>
        <row r="165">
          <cell r="C165">
            <v>2087</v>
          </cell>
          <cell r="D165" t="str">
            <v>University Medical Center Home Health</v>
          </cell>
          <cell r="E165">
            <v>49</v>
          </cell>
          <cell r="O165">
            <v>5292</v>
          </cell>
          <cell r="P165" t="str">
            <v>Innovative Senior Care Home Health</v>
          </cell>
        </row>
        <row r="166">
          <cell r="C166">
            <v>2088</v>
          </cell>
          <cell r="D166" t="str">
            <v>Wichita Home Health Service</v>
          </cell>
          <cell r="E166">
            <v>20</v>
          </cell>
          <cell r="O166">
            <v>5295</v>
          </cell>
          <cell r="P166" t="str">
            <v>MD Homecare Network</v>
          </cell>
        </row>
        <row r="167">
          <cell r="C167">
            <v>2099</v>
          </cell>
          <cell r="D167" t="str">
            <v>Access Home Care and Hospice - Garden City</v>
          </cell>
          <cell r="E167">
            <v>60</v>
          </cell>
          <cell r="O167">
            <v>5301</v>
          </cell>
          <cell r="P167" t="str">
            <v>MHS Health Care</v>
          </cell>
        </row>
        <row r="168">
          <cell r="C168">
            <v>2102</v>
          </cell>
          <cell r="D168" t="str">
            <v>Accentra Home Healthcare-Oklahoma City</v>
          </cell>
          <cell r="E168">
            <v>31</v>
          </cell>
          <cell r="O168">
            <v>5305</v>
          </cell>
          <cell r="P168" t="str">
            <v>Mother Teresa Hospice, Inc.</v>
          </cell>
        </row>
        <row r="169">
          <cell r="C169">
            <v>2103</v>
          </cell>
          <cell r="D169" t="str">
            <v>IPH Hospice Care, Inc.</v>
          </cell>
          <cell r="E169">
            <v>17</v>
          </cell>
          <cell r="O169">
            <v>5306</v>
          </cell>
          <cell r="P169" t="str">
            <v>Florida First Care</v>
          </cell>
        </row>
        <row r="170">
          <cell r="C170">
            <v>2104</v>
          </cell>
          <cell r="D170" t="str">
            <v>Robinson Creek Home Care, Inc.</v>
          </cell>
          <cell r="E170">
            <v>51</v>
          </cell>
          <cell r="O170">
            <v>5307</v>
          </cell>
          <cell r="P170" t="str">
            <v>M.E. Home Health</v>
          </cell>
        </row>
        <row r="171">
          <cell r="C171">
            <v>2105</v>
          </cell>
          <cell r="D171" t="str">
            <v>Allegiance Health Care, Inc.</v>
          </cell>
          <cell r="E171">
            <v>6</v>
          </cell>
          <cell r="O171">
            <v>5312</v>
          </cell>
          <cell r="P171" t="str">
            <v>National Homecare Services</v>
          </cell>
        </row>
        <row r="172">
          <cell r="C172">
            <v>2107</v>
          </cell>
          <cell r="D172" t="str">
            <v>Integrity Family Home Care</v>
          </cell>
          <cell r="E172">
            <v>43</v>
          </cell>
          <cell r="O172">
            <v>5316</v>
          </cell>
          <cell r="P172" t="str">
            <v>Area Home Care, Inc.</v>
          </cell>
        </row>
        <row r="173">
          <cell r="C173">
            <v>2108</v>
          </cell>
          <cell r="D173" t="str">
            <v>Peace Hospice and Palliative Care</v>
          </cell>
          <cell r="E173">
            <v>14</v>
          </cell>
          <cell r="O173">
            <v>5320</v>
          </cell>
          <cell r="P173" t="str">
            <v>Our Homecare, Inc.</v>
          </cell>
        </row>
        <row r="174">
          <cell r="C174">
            <v>2109</v>
          </cell>
          <cell r="D174" t="str">
            <v>Cypress Home Care, Inc.</v>
          </cell>
          <cell r="E174">
            <v>55</v>
          </cell>
          <cell r="O174">
            <v>5322</v>
          </cell>
          <cell r="P174" t="str">
            <v>Housecalls Home Health Services</v>
          </cell>
        </row>
        <row r="175">
          <cell r="C175">
            <v>2110</v>
          </cell>
          <cell r="D175" t="str">
            <v>Ogle County Hospice Association</v>
          </cell>
          <cell r="E175">
            <v>24</v>
          </cell>
          <cell r="O175">
            <v>5328</v>
          </cell>
          <cell r="P175" t="str">
            <v>Beyamar Home Health Care Inc.</v>
          </cell>
        </row>
        <row r="176">
          <cell r="C176">
            <v>2111</v>
          </cell>
          <cell r="D176" t="str">
            <v>Beyamar Home Health Care Inc.</v>
          </cell>
          <cell r="E176">
            <v>29</v>
          </cell>
          <cell r="O176">
            <v>5336</v>
          </cell>
          <cell r="P176" t="str">
            <v>Nursing Specialties</v>
          </cell>
        </row>
        <row r="177">
          <cell r="C177">
            <v>2112</v>
          </cell>
          <cell r="D177" t="str">
            <v>Harrison's Hope Hospice, Inc.</v>
          </cell>
          <cell r="E177">
            <v>24</v>
          </cell>
          <cell r="O177">
            <v>5343</v>
          </cell>
          <cell r="P177" t="str">
            <v>A Good Home Health</v>
          </cell>
        </row>
        <row r="178">
          <cell r="C178">
            <v>2114</v>
          </cell>
          <cell r="D178" t="str">
            <v>Active Home Care Services, Inc. - Celina</v>
          </cell>
          <cell r="E178">
            <v>23</v>
          </cell>
          <cell r="O178">
            <v>5352</v>
          </cell>
          <cell r="P178" t="str">
            <v>Progressive Home Health Care, Inc.</v>
          </cell>
        </row>
        <row r="179">
          <cell r="C179">
            <v>2118</v>
          </cell>
          <cell r="D179" t="str">
            <v>All County Home Care LLC</v>
          </cell>
          <cell r="E179">
            <v>29</v>
          </cell>
          <cell r="O179">
            <v>5353</v>
          </cell>
          <cell r="P179" t="str">
            <v>Heartbeat Home Health Agency Ltd, LLP</v>
          </cell>
        </row>
        <row r="180">
          <cell r="C180">
            <v>2136</v>
          </cell>
          <cell r="D180" t="str">
            <v>Best of Care</v>
          </cell>
          <cell r="E180">
            <v>2</v>
          </cell>
          <cell r="O180">
            <v>5355</v>
          </cell>
          <cell r="P180" t="str">
            <v>Premium Select Home Care, Inc.</v>
          </cell>
        </row>
        <row r="181">
          <cell r="C181">
            <v>2140</v>
          </cell>
          <cell r="D181" t="str">
            <v>Caring First Home Health LLC</v>
          </cell>
          <cell r="E181">
            <v>3</v>
          </cell>
          <cell r="O181">
            <v>5362</v>
          </cell>
          <cell r="P181" t="str">
            <v>TLC Home Health Care</v>
          </cell>
        </row>
        <row r="182">
          <cell r="C182">
            <v>2145</v>
          </cell>
          <cell r="D182" t="str">
            <v>Christian Care Centers, Inc. HH</v>
          </cell>
          <cell r="E182">
            <v>56</v>
          </cell>
          <cell r="O182">
            <v>5374</v>
          </cell>
          <cell r="P182" t="str">
            <v>Professional Health Care</v>
          </cell>
        </row>
        <row r="183">
          <cell r="C183">
            <v>2178</v>
          </cell>
          <cell r="D183" t="str">
            <v>MMC Physician Services Inc.</v>
          </cell>
          <cell r="E183">
            <v>2</v>
          </cell>
          <cell r="O183">
            <v>5376</v>
          </cell>
          <cell r="P183" t="str">
            <v>Omni Home Care L.L.C.</v>
          </cell>
        </row>
        <row r="184">
          <cell r="C184">
            <v>2181</v>
          </cell>
          <cell r="D184" t="str">
            <v>Orthopedic Rehab Specialists</v>
          </cell>
          <cell r="E184">
            <v>29</v>
          </cell>
          <cell r="O184">
            <v>5392</v>
          </cell>
          <cell r="P184" t="str">
            <v>Home Health Innovations, Inc.</v>
          </cell>
        </row>
        <row r="185">
          <cell r="C185">
            <v>2196</v>
          </cell>
          <cell r="D185" t="str">
            <v>VNA of Greater New Orleans, Inc.</v>
          </cell>
          <cell r="E185">
            <v>33</v>
          </cell>
          <cell r="O185">
            <v>5408</v>
          </cell>
          <cell r="P185" t="str">
            <v>Life Line Hospice, Inc.</v>
          </cell>
        </row>
        <row r="186">
          <cell r="C186">
            <v>2237</v>
          </cell>
          <cell r="D186" t="str">
            <v>Crenshaw Community Hospital</v>
          </cell>
          <cell r="E186">
            <v>23</v>
          </cell>
          <cell r="O186">
            <v>5412</v>
          </cell>
          <cell r="P186" t="str">
            <v>MS Health Care, Inc.</v>
          </cell>
        </row>
        <row r="187">
          <cell r="C187">
            <v>2242</v>
          </cell>
          <cell r="D187" t="str">
            <v>Crown Health Services-Palestine</v>
          </cell>
          <cell r="E187">
            <v>11</v>
          </cell>
          <cell r="O187">
            <v>5418</v>
          </cell>
          <cell r="P187" t="str">
            <v>Assured Care Health Services</v>
          </cell>
        </row>
        <row r="188">
          <cell r="C188">
            <v>2284</v>
          </cell>
          <cell r="D188" t="str">
            <v>Legacy Hospice</v>
          </cell>
          <cell r="E188">
            <v>20</v>
          </cell>
          <cell r="O188">
            <v>5419</v>
          </cell>
          <cell r="P188" t="str">
            <v>Carestat, LLC</v>
          </cell>
        </row>
        <row r="189">
          <cell r="C189">
            <v>2287</v>
          </cell>
          <cell r="D189" t="str">
            <v>Lister &amp; Associates Management, Inc.</v>
          </cell>
          <cell r="E189">
            <v>35</v>
          </cell>
          <cell r="O189">
            <v>5420</v>
          </cell>
          <cell r="P189" t="str">
            <v>Best Home Health</v>
          </cell>
        </row>
        <row r="190">
          <cell r="C190">
            <v>2288</v>
          </cell>
          <cell r="D190" t="str">
            <v>Lopez Health Systems, Inc.-Crystal City</v>
          </cell>
          <cell r="E190">
            <v>20</v>
          </cell>
          <cell r="O190">
            <v>5423</v>
          </cell>
          <cell r="P190" t="str">
            <v>Nursing Svs. and Consultants of Laredo</v>
          </cell>
        </row>
        <row r="191">
          <cell r="C191">
            <v>2294</v>
          </cell>
          <cell r="D191" t="str">
            <v>MRC Cornerstone</v>
          </cell>
          <cell r="E191">
            <v>11</v>
          </cell>
          <cell r="O191">
            <v>5426</v>
          </cell>
          <cell r="P191" t="str">
            <v>Select Care Home Health, Inc.</v>
          </cell>
        </row>
        <row r="192">
          <cell r="C192">
            <v>2302</v>
          </cell>
          <cell r="D192" t="str">
            <v>Active Community Nursing</v>
          </cell>
          <cell r="E192">
            <v>36</v>
          </cell>
          <cell r="O192">
            <v>5431</v>
          </cell>
          <cell r="P192" t="str">
            <v>Matrix Home Health Services</v>
          </cell>
        </row>
        <row r="193">
          <cell r="C193">
            <v>2311</v>
          </cell>
          <cell r="D193" t="str">
            <v>Arc Home Healthcare</v>
          </cell>
          <cell r="E193">
            <v>29</v>
          </cell>
          <cell r="O193">
            <v>5441</v>
          </cell>
          <cell r="P193" t="str">
            <v>Homecare Solutions of East Texas, Inc.</v>
          </cell>
        </row>
        <row r="194">
          <cell r="C194">
            <v>2316</v>
          </cell>
          <cell r="D194" t="str">
            <v>Compassion Hospice</v>
          </cell>
          <cell r="E194">
            <v>26</v>
          </cell>
          <cell r="O194">
            <v>5443</v>
          </cell>
          <cell r="P194" t="str">
            <v>Home Care Connection and Hospice, Inc.</v>
          </cell>
        </row>
        <row r="195">
          <cell r="C195">
            <v>2326</v>
          </cell>
          <cell r="D195" t="str">
            <v>Express Nursing</v>
          </cell>
          <cell r="E195">
            <v>54</v>
          </cell>
          <cell r="O195">
            <v>5467</v>
          </cell>
          <cell r="P195" t="str">
            <v>Personal Touch Health Services</v>
          </cell>
        </row>
        <row r="196">
          <cell r="C196">
            <v>2342</v>
          </cell>
          <cell r="D196" t="str">
            <v>Hospice of the Cherokee</v>
          </cell>
          <cell r="E196">
            <v>29</v>
          </cell>
          <cell r="O196">
            <v>5474</v>
          </cell>
          <cell r="P196" t="str">
            <v>Uresti Senior Assistance</v>
          </cell>
        </row>
        <row r="197">
          <cell r="C197">
            <v>2353</v>
          </cell>
          <cell r="D197" t="str">
            <v>Nacogdoches Memorial Hospital</v>
          </cell>
          <cell r="E197">
            <v>10</v>
          </cell>
          <cell r="O197">
            <v>5477</v>
          </cell>
          <cell r="P197" t="str">
            <v>National Homecare Services</v>
          </cell>
        </row>
        <row r="198">
          <cell r="C198">
            <v>2363</v>
          </cell>
          <cell r="D198" t="str">
            <v>PineCrest Home Health Services</v>
          </cell>
          <cell r="E198">
            <v>11</v>
          </cell>
          <cell r="O198">
            <v>5485</v>
          </cell>
          <cell r="P198" t="str">
            <v>Magnolia Of Madison, Inc.</v>
          </cell>
        </row>
        <row r="199">
          <cell r="C199">
            <v>2365</v>
          </cell>
          <cell r="D199" t="str">
            <v>Premier Hospice-Bastrop</v>
          </cell>
          <cell r="E199">
            <v>18</v>
          </cell>
          <cell r="O199">
            <v>5489</v>
          </cell>
          <cell r="P199" t="str">
            <v>Prudential Health Care Services</v>
          </cell>
        </row>
        <row r="200">
          <cell r="C200">
            <v>2377</v>
          </cell>
          <cell r="D200" t="str">
            <v>Specialty Nurses-Wichita Falls</v>
          </cell>
          <cell r="E200">
            <v>11</v>
          </cell>
          <cell r="O200">
            <v>5504</v>
          </cell>
          <cell r="P200" t="str">
            <v>Health Care Options Hospice, Inc.</v>
          </cell>
        </row>
        <row r="201">
          <cell r="C201">
            <v>2379</v>
          </cell>
          <cell r="D201" t="str">
            <v>Sunrise Home Health &amp; Supplies, LLC</v>
          </cell>
          <cell r="E201">
            <v>32</v>
          </cell>
          <cell r="O201">
            <v>5511</v>
          </cell>
          <cell r="P201" t="str">
            <v>A-Care Home Health Services</v>
          </cell>
        </row>
        <row r="202">
          <cell r="C202">
            <v>2400</v>
          </cell>
          <cell r="D202" t="str">
            <v>Alamo Hospice</v>
          </cell>
          <cell r="E202">
            <v>11</v>
          </cell>
          <cell r="O202">
            <v>5512</v>
          </cell>
          <cell r="P202" t="str">
            <v>CDP, LLC dba Omni Home Care</v>
          </cell>
        </row>
        <row r="203">
          <cell r="C203">
            <v>2408</v>
          </cell>
          <cell r="D203" t="str">
            <v>Angels Care Home Health of Arizona</v>
          </cell>
          <cell r="E203">
            <v>11</v>
          </cell>
          <cell r="O203">
            <v>5513</v>
          </cell>
          <cell r="P203" t="str">
            <v>Best Home Health</v>
          </cell>
        </row>
        <row r="204">
          <cell r="C204">
            <v>2409</v>
          </cell>
          <cell r="D204" t="str">
            <v>Angels Care Home Health of Iowa</v>
          </cell>
          <cell r="E204">
            <v>11</v>
          </cell>
          <cell r="O204">
            <v>5514</v>
          </cell>
          <cell r="P204" t="str">
            <v>Able Home Health Care, Inc.</v>
          </cell>
        </row>
        <row r="205">
          <cell r="C205">
            <v>2413</v>
          </cell>
          <cell r="D205" t="str">
            <v>A-Vow Hospice</v>
          </cell>
          <cell r="E205">
            <v>12</v>
          </cell>
          <cell r="O205">
            <v>5516</v>
          </cell>
          <cell r="P205" t="str">
            <v>Best Home Health</v>
          </cell>
        </row>
        <row r="206">
          <cell r="C206">
            <v>2415</v>
          </cell>
          <cell r="D206" t="str">
            <v>Bear Lake Memorial Home Health</v>
          </cell>
          <cell r="E206">
            <v>20</v>
          </cell>
          <cell r="O206">
            <v>5517</v>
          </cell>
          <cell r="P206" t="str">
            <v>Procare Health Services</v>
          </cell>
        </row>
        <row r="207">
          <cell r="C207">
            <v>2427</v>
          </cell>
          <cell r="D207" t="str">
            <v>Edico Health Services, Corp.</v>
          </cell>
          <cell r="E207">
            <v>13</v>
          </cell>
          <cell r="O207">
            <v>5522</v>
          </cell>
          <cell r="P207" t="str">
            <v>MGM-Vision Healthcare Services, Inc.</v>
          </cell>
        </row>
        <row r="208">
          <cell r="C208">
            <v>2445</v>
          </cell>
          <cell r="D208" t="str">
            <v>Home Health of Kansas</v>
          </cell>
          <cell r="E208">
            <v>27</v>
          </cell>
          <cell r="O208">
            <v>5526</v>
          </cell>
          <cell r="P208" t="str">
            <v>Doctors Care Home Health</v>
          </cell>
        </row>
        <row r="209">
          <cell r="C209">
            <v>2453</v>
          </cell>
          <cell r="D209" t="str">
            <v>Hope Hospice Inc.</v>
          </cell>
          <cell r="E209">
            <v>15</v>
          </cell>
          <cell r="O209">
            <v>5528</v>
          </cell>
          <cell r="P209" t="str">
            <v>My Sweet Home - Home Healthcare, LLC</v>
          </cell>
        </row>
        <row r="210">
          <cell r="C210">
            <v>2473</v>
          </cell>
          <cell r="D210" t="str">
            <v>Mountain Valley Health Services</v>
          </cell>
          <cell r="E210">
            <v>29</v>
          </cell>
          <cell r="O210">
            <v>5529</v>
          </cell>
          <cell r="P210" t="str">
            <v>Trans-Atlantic Home Health</v>
          </cell>
        </row>
        <row r="211">
          <cell r="C211">
            <v>2502</v>
          </cell>
          <cell r="D211" t="str">
            <v>ABA Home Care Providers</v>
          </cell>
          <cell r="E211">
            <v>23</v>
          </cell>
          <cell r="O211">
            <v>5531</v>
          </cell>
          <cell r="P211" t="str">
            <v>Healing Touch Homecare Services</v>
          </cell>
        </row>
        <row r="212">
          <cell r="C212">
            <v>2522</v>
          </cell>
          <cell r="D212" t="str">
            <v>Choice Home Healthcare</v>
          </cell>
          <cell r="E212">
            <v>29</v>
          </cell>
          <cell r="O212">
            <v>5534</v>
          </cell>
          <cell r="P212" t="str">
            <v>Exclusive Home Health and Hospice, Inc.</v>
          </cell>
        </row>
        <row r="213">
          <cell r="C213">
            <v>2524</v>
          </cell>
          <cell r="D213" t="str">
            <v>Circle of Hope Hospice</v>
          </cell>
          <cell r="E213">
            <v>12</v>
          </cell>
          <cell r="O213">
            <v>5536</v>
          </cell>
          <cell r="P213" t="str">
            <v>Cima Health Latino</v>
          </cell>
        </row>
        <row r="214">
          <cell r="C214">
            <v>2526</v>
          </cell>
          <cell r="D214" t="str">
            <v>New Century Hospice of South Texas</v>
          </cell>
          <cell r="E214">
            <v>24</v>
          </cell>
          <cell r="O214">
            <v>5541</v>
          </cell>
          <cell r="P214" t="str">
            <v>Angels of Mercy Home Health, LLC</v>
          </cell>
        </row>
        <row r="215">
          <cell r="C215">
            <v>2527</v>
          </cell>
          <cell r="D215" t="str">
            <v>New Century Hospice of San Antonio</v>
          </cell>
          <cell r="E215">
            <v>22</v>
          </cell>
          <cell r="O215">
            <v>5542</v>
          </cell>
          <cell r="P215" t="str">
            <v>Santa Fe Health Care, Inc.</v>
          </cell>
        </row>
        <row r="216">
          <cell r="C216">
            <v>2533</v>
          </cell>
          <cell r="D216" t="str">
            <v>DPM Alliance Hospice Agency</v>
          </cell>
          <cell r="E216">
            <v>11</v>
          </cell>
          <cell r="O216">
            <v>5543</v>
          </cell>
          <cell r="P216" t="str">
            <v>St. Peters Home Health, Inc.</v>
          </cell>
        </row>
        <row r="217">
          <cell r="C217">
            <v>2540</v>
          </cell>
          <cell r="D217" t="str">
            <v>Grace Hospice</v>
          </cell>
          <cell r="E217">
            <v>26</v>
          </cell>
          <cell r="O217">
            <v>5544</v>
          </cell>
          <cell r="P217" t="str">
            <v>Healing Angel Healthcare, Inc.</v>
          </cell>
        </row>
        <row r="218">
          <cell r="C218">
            <v>2543</v>
          </cell>
          <cell r="D218" t="str">
            <v>Hands of Hope Home Health &amp; Hospice</v>
          </cell>
          <cell r="E218">
            <v>30</v>
          </cell>
          <cell r="O218">
            <v>5546</v>
          </cell>
          <cell r="P218" t="str">
            <v>Bayfront Home Health Care, LLC</v>
          </cell>
        </row>
        <row r="219">
          <cell r="C219">
            <v>2564</v>
          </cell>
          <cell r="D219" t="str">
            <v>Lawley Premier Hospice Care</v>
          </cell>
          <cell r="E219">
            <v>9</v>
          </cell>
          <cell r="O219">
            <v>5547</v>
          </cell>
          <cell r="P219" t="str">
            <v>Abiding Home Health, LLC</v>
          </cell>
        </row>
        <row r="220">
          <cell r="C220">
            <v>2567</v>
          </cell>
          <cell r="D220" t="str">
            <v>Lifespan Home Health, LLC</v>
          </cell>
          <cell r="E220">
            <v>55</v>
          </cell>
          <cell r="O220">
            <v>5550</v>
          </cell>
          <cell r="P220" t="str">
            <v>St. Joseph's Home Health, Inc.</v>
          </cell>
        </row>
        <row r="221">
          <cell r="C221">
            <v>2602</v>
          </cell>
          <cell r="D221" t="str">
            <v>Admiral Home Health, Inc.</v>
          </cell>
          <cell r="E221">
            <v>9</v>
          </cell>
          <cell r="O221">
            <v>5553</v>
          </cell>
          <cell r="P221" t="str">
            <v>Primavera Home Health, P.C.</v>
          </cell>
        </row>
        <row r="222">
          <cell r="C222">
            <v>2603</v>
          </cell>
          <cell r="D222" t="str">
            <v>Advance Plus Hospice, Inc.</v>
          </cell>
          <cell r="E222">
            <v>8</v>
          </cell>
          <cell r="O222">
            <v>5554</v>
          </cell>
          <cell r="P222" t="str">
            <v>Christian Quality Hm Hlth Care, Inc.</v>
          </cell>
        </row>
        <row r="223">
          <cell r="C223">
            <v>2605</v>
          </cell>
          <cell r="D223" t="str">
            <v>Alliance Hospice</v>
          </cell>
          <cell r="E223">
            <v>33</v>
          </cell>
          <cell r="O223">
            <v>5556</v>
          </cell>
          <cell r="P223" t="str">
            <v>Christian Home Health Care, Inc.</v>
          </cell>
        </row>
        <row r="224">
          <cell r="C224">
            <v>2611</v>
          </cell>
          <cell r="D224" t="str">
            <v>Blue Sky Hospice</v>
          </cell>
          <cell r="E224">
            <v>43</v>
          </cell>
          <cell r="O224">
            <v>5564</v>
          </cell>
          <cell r="P224" t="str">
            <v>Life Line Hospice, Inc.</v>
          </cell>
        </row>
        <row r="225">
          <cell r="C225">
            <v>2612</v>
          </cell>
          <cell r="D225" t="str">
            <v>Carewell, Inc.</v>
          </cell>
          <cell r="E225">
            <v>30</v>
          </cell>
          <cell r="O225">
            <v>5565</v>
          </cell>
          <cell r="P225" t="str">
            <v>Vida Home Health</v>
          </cell>
        </row>
        <row r="226">
          <cell r="C226">
            <v>2629</v>
          </cell>
          <cell r="D226" t="str">
            <v>CovenantCare at Home</v>
          </cell>
          <cell r="E226">
            <v>16</v>
          </cell>
          <cell r="O226">
            <v>5567</v>
          </cell>
          <cell r="P226" t="str">
            <v>Memorial Home Health Care, Inc.</v>
          </cell>
        </row>
        <row r="227">
          <cell r="C227">
            <v>2630</v>
          </cell>
          <cell r="D227" t="str">
            <v>Crossroads Home Health Care &amp; Hospice, Inc</v>
          </cell>
          <cell r="E227">
            <v>4</v>
          </cell>
          <cell r="O227">
            <v>5568</v>
          </cell>
          <cell r="P227" t="str">
            <v>Community Rehab of Corpus Christi, Inc.</v>
          </cell>
        </row>
        <row r="228">
          <cell r="C228">
            <v>2631</v>
          </cell>
          <cell r="D228" t="str">
            <v>Crossroads Hospice</v>
          </cell>
          <cell r="E228">
            <v>32</v>
          </cell>
          <cell r="O228">
            <v>5569</v>
          </cell>
          <cell r="P228" t="str">
            <v>Salud En Su Hogar</v>
          </cell>
        </row>
        <row r="229">
          <cell r="C229">
            <v>2637</v>
          </cell>
          <cell r="D229" t="str">
            <v>Essential Homecare</v>
          </cell>
          <cell r="E229">
            <v>25</v>
          </cell>
          <cell r="O229">
            <v>5575</v>
          </cell>
          <cell r="P229" t="str">
            <v>Northwest Home Health, Inc.</v>
          </cell>
        </row>
        <row r="230">
          <cell r="C230">
            <v>2685</v>
          </cell>
          <cell r="D230" t="str">
            <v>St. Andrews &amp; Bethesda Home Health</v>
          </cell>
          <cell r="E230">
            <v>31</v>
          </cell>
          <cell r="O230">
            <v>5576</v>
          </cell>
          <cell r="P230" t="str">
            <v>Advanced Home Care of Roswell</v>
          </cell>
        </row>
        <row r="231">
          <cell r="C231">
            <v>2688</v>
          </cell>
          <cell r="D231" t="str">
            <v>Superior Hospice of Northwest Louisiana</v>
          </cell>
          <cell r="E231">
            <v>12</v>
          </cell>
          <cell r="O231">
            <v>5584</v>
          </cell>
          <cell r="P231" t="str">
            <v>Always Better Care Hospice</v>
          </cell>
        </row>
        <row r="232">
          <cell r="C232">
            <v>2691</v>
          </cell>
          <cell r="D232" t="str">
            <v>Underwood Home Health</v>
          </cell>
          <cell r="E232">
            <v>54</v>
          </cell>
          <cell r="O232">
            <v>5586</v>
          </cell>
          <cell r="P232" t="str">
            <v>Professional Health Care</v>
          </cell>
        </row>
        <row r="233">
          <cell r="C233">
            <v>2693</v>
          </cell>
          <cell r="D233" t="str">
            <v>Unity Home Health</v>
          </cell>
          <cell r="E233">
            <v>29</v>
          </cell>
          <cell r="O233">
            <v>5588</v>
          </cell>
          <cell r="P233" t="str">
            <v>Home Care of Pinellas, Inc.</v>
          </cell>
        </row>
        <row r="234">
          <cell r="C234">
            <v>2696</v>
          </cell>
          <cell r="D234" t="str">
            <v>Willow Tree Hospice</v>
          </cell>
          <cell r="E234">
            <v>11</v>
          </cell>
          <cell r="O234">
            <v>5589</v>
          </cell>
          <cell r="P234" t="str">
            <v>National Homecare Services</v>
          </cell>
        </row>
        <row r="235">
          <cell r="C235">
            <v>2700</v>
          </cell>
          <cell r="D235" t="str">
            <v>All Aspects Home Health Agency</v>
          </cell>
          <cell r="E235">
            <v>15</v>
          </cell>
          <cell r="O235">
            <v>5591</v>
          </cell>
          <cell r="P235" t="str">
            <v>Best Home Health</v>
          </cell>
        </row>
        <row r="236">
          <cell r="C236">
            <v>2704</v>
          </cell>
          <cell r="D236" t="str">
            <v>Angel Touch Home Healthcare</v>
          </cell>
          <cell r="E236">
            <v>13</v>
          </cell>
          <cell r="O236">
            <v>5592</v>
          </cell>
          <cell r="P236" t="str">
            <v>Best Home Health</v>
          </cell>
        </row>
        <row r="237">
          <cell r="C237">
            <v>2705</v>
          </cell>
          <cell r="D237" t="str">
            <v>Angel Wings Home Health Care Agency</v>
          </cell>
          <cell r="E237">
            <v>10</v>
          </cell>
          <cell r="O237">
            <v>5599</v>
          </cell>
          <cell r="P237" t="str">
            <v>D'Oro Home Health Services</v>
          </cell>
        </row>
        <row r="238">
          <cell r="C238">
            <v>2708</v>
          </cell>
          <cell r="D238" t="str">
            <v>Angels of Hope of Thomaston</v>
          </cell>
          <cell r="E238">
            <v>15</v>
          </cell>
          <cell r="O238">
            <v>5602</v>
          </cell>
          <cell r="P238" t="str">
            <v>S &amp; S Billing Services</v>
          </cell>
        </row>
        <row r="239">
          <cell r="C239">
            <v>2720</v>
          </cell>
          <cell r="D239" t="str">
            <v>Colonial Heritage Personal Care</v>
          </cell>
          <cell r="E239">
            <v>12</v>
          </cell>
          <cell r="O239">
            <v>5604</v>
          </cell>
          <cell r="P239" t="str">
            <v>Advantage Home Health &amp; Hospice, LLC</v>
          </cell>
        </row>
        <row r="240">
          <cell r="C240">
            <v>2721</v>
          </cell>
          <cell r="D240" t="str">
            <v>CompassionCare Hospice</v>
          </cell>
          <cell r="E240">
            <v>10</v>
          </cell>
          <cell r="O240">
            <v>5605</v>
          </cell>
          <cell r="P240" t="str">
            <v>Advantage Home Health &amp; Hospice, LLC</v>
          </cell>
        </row>
        <row r="241">
          <cell r="C241">
            <v>2723</v>
          </cell>
          <cell r="D241" t="str">
            <v>New Century Hospice of Fort Worth</v>
          </cell>
          <cell r="E241">
            <v>23</v>
          </cell>
          <cell r="O241">
            <v>5606</v>
          </cell>
          <cell r="P241" t="str">
            <v>Lakeland Health Care Services, Inc.</v>
          </cell>
        </row>
        <row r="242">
          <cell r="C242">
            <v>2726</v>
          </cell>
          <cell r="D242" t="str">
            <v>CSRA Home Health Agency, Inc.</v>
          </cell>
          <cell r="E242">
            <v>38</v>
          </cell>
          <cell r="O242">
            <v>5611</v>
          </cell>
          <cell r="P242" t="str">
            <v>Modern Home Health, Inc.</v>
          </cell>
        </row>
        <row r="243">
          <cell r="C243">
            <v>2739</v>
          </cell>
          <cell r="D243" t="str">
            <v>Genesis Home Health</v>
          </cell>
          <cell r="E243">
            <v>3</v>
          </cell>
          <cell r="O243">
            <v>5612</v>
          </cell>
          <cell r="P243" t="str">
            <v>Home Health Solutions, LLC</v>
          </cell>
        </row>
        <row r="244">
          <cell r="C244">
            <v>2743</v>
          </cell>
          <cell r="D244" t="str">
            <v>Greenwich Hospital</v>
          </cell>
          <cell r="E244">
            <v>29</v>
          </cell>
          <cell r="O244">
            <v>5630</v>
          </cell>
          <cell r="P244" t="str">
            <v>Kelton Home Health Care, Inc.</v>
          </cell>
        </row>
        <row r="245">
          <cell r="C245">
            <v>2744</v>
          </cell>
          <cell r="D245" t="str">
            <v>Guiding Light Hospice</v>
          </cell>
          <cell r="E245">
            <v>22</v>
          </cell>
          <cell r="O245">
            <v>5637</v>
          </cell>
          <cell r="P245" t="str">
            <v>DOR ANS HOME HEALTH SERVICE INC</v>
          </cell>
        </row>
        <row r="246">
          <cell r="C246">
            <v>2764</v>
          </cell>
          <cell r="D246" t="str">
            <v>Maverick Hospice Care</v>
          </cell>
          <cell r="E246">
            <v>18</v>
          </cell>
          <cell r="O246">
            <v>5641</v>
          </cell>
          <cell r="P246" t="str">
            <v>With Open Arms Healthcare, LLC</v>
          </cell>
        </row>
        <row r="247">
          <cell r="C247">
            <v>2765</v>
          </cell>
          <cell r="D247" t="str">
            <v>Med-Staff Home Health</v>
          </cell>
          <cell r="E247">
            <v>37</v>
          </cell>
          <cell r="O247">
            <v>5643</v>
          </cell>
          <cell r="P247" t="str">
            <v>Beyamar Hospice Services</v>
          </cell>
        </row>
        <row r="248">
          <cell r="C248">
            <v>2778</v>
          </cell>
          <cell r="D248" t="str">
            <v>Sacred Heart Home Healthcare</v>
          </cell>
          <cell r="E248">
            <v>17</v>
          </cell>
          <cell r="O248">
            <v>5644</v>
          </cell>
          <cell r="P248" t="str">
            <v>Doctors Care Home Health</v>
          </cell>
        </row>
        <row r="249">
          <cell r="C249">
            <v>2780</v>
          </cell>
          <cell r="D249" t="str">
            <v>Soulistic Hospice</v>
          </cell>
          <cell r="E249">
            <v>38</v>
          </cell>
          <cell r="O249">
            <v>5645</v>
          </cell>
          <cell r="P249" t="str">
            <v>Abiding Home Health, L.L.C.</v>
          </cell>
        </row>
        <row r="250">
          <cell r="C250">
            <v>2784</v>
          </cell>
          <cell r="D250" t="str">
            <v>Star Home Health Services</v>
          </cell>
          <cell r="E250">
            <v>19</v>
          </cell>
          <cell r="O250">
            <v>5647</v>
          </cell>
          <cell r="P250" t="str">
            <v>Allstar Hospice</v>
          </cell>
        </row>
        <row r="251">
          <cell r="C251">
            <v>2793</v>
          </cell>
          <cell r="D251" t="str">
            <v>Valley Hospice Services</v>
          </cell>
          <cell r="E251">
            <v>42</v>
          </cell>
          <cell r="O251">
            <v>5650</v>
          </cell>
          <cell r="P251" t="str">
            <v>SUPRA Home Care of Shreveport</v>
          </cell>
        </row>
        <row r="252">
          <cell r="C252">
            <v>2800</v>
          </cell>
          <cell r="D252" t="str">
            <v>ABC Hospice, Inc.</v>
          </cell>
          <cell r="E252">
            <v>26</v>
          </cell>
          <cell r="O252">
            <v>5652</v>
          </cell>
          <cell r="P252" t="str">
            <v>Doctor's Care Home Health</v>
          </cell>
        </row>
        <row r="253">
          <cell r="C253">
            <v>2802</v>
          </cell>
          <cell r="D253" t="str">
            <v>Advantage Home Health &amp; Hospice, LLC</v>
          </cell>
          <cell r="E253">
            <v>10</v>
          </cell>
          <cell r="O253">
            <v>5659</v>
          </cell>
          <cell r="P253" t="str">
            <v>Santa Fe Home Health, Inc.</v>
          </cell>
        </row>
        <row r="254">
          <cell r="C254">
            <v>2805</v>
          </cell>
          <cell r="D254" t="str">
            <v>Allay Home and Hospice, Inc.</v>
          </cell>
          <cell r="E254">
            <v>49</v>
          </cell>
          <cell r="O254">
            <v>5662</v>
          </cell>
          <cell r="P254" t="str">
            <v>Carestat, LLC</v>
          </cell>
        </row>
        <row r="255">
          <cell r="C255">
            <v>2806</v>
          </cell>
          <cell r="D255" t="str">
            <v>Allied Home Care</v>
          </cell>
          <cell r="E255">
            <v>31</v>
          </cell>
          <cell r="O255">
            <v>5663</v>
          </cell>
          <cell r="P255" t="str">
            <v>Priority Care, Inc.</v>
          </cell>
        </row>
        <row r="256">
          <cell r="C256">
            <v>2814</v>
          </cell>
          <cell r="D256" t="str">
            <v>Assuring Care Home Health</v>
          </cell>
          <cell r="E256">
            <v>12</v>
          </cell>
          <cell r="O256">
            <v>5664</v>
          </cell>
          <cell r="P256" t="str">
            <v>On Call Nursing And Associates</v>
          </cell>
        </row>
        <row r="257">
          <cell r="C257">
            <v>2825</v>
          </cell>
          <cell r="D257" t="str">
            <v>Continuum Care, Inc (CCI)</v>
          </cell>
          <cell r="E257">
            <v>37</v>
          </cell>
          <cell r="O257">
            <v>5665</v>
          </cell>
          <cell r="P257" t="str">
            <v>Superior Home Health Care Svs, Inc.</v>
          </cell>
        </row>
        <row r="258">
          <cell r="C258">
            <v>2833</v>
          </cell>
          <cell r="D258" t="str">
            <v>Epic Home Care</v>
          </cell>
          <cell r="E258">
            <v>33</v>
          </cell>
          <cell r="O258">
            <v>5666</v>
          </cell>
          <cell r="P258" t="str">
            <v>United Home Health</v>
          </cell>
        </row>
        <row r="259">
          <cell r="C259">
            <v>2834</v>
          </cell>
          <cell r="D259" t="str">
            <v>Evergreen Home Healthcare</v>
          </cell>
          <cell r="E259">
            <v>20</v>
          </cell>
          <cell r="O259">
            <v>5667</v>
          </cell>
          <cell r="P259" t="str">
            <v>Trinity Home Care</v>
          </cell>
        </row>
        <row r="260">
          <cell r="C260">
            <v>2837</v>
          </cell>
          <cell r="D260" t="str">
            <v>First Aide Home Care, LLC</v>
          </cell>
          <cell r="E260">
            <v>45</v>
          </cell>
          <cell r="O260">
            <v>5669</v>
          </cell>
          <cell r="P260" t="str">
            <v>Abiding Home Health of Oklahoma</v>
          </cell>
        </row>
        <row r="261">
          <cell r="C261">
            <v>2839</v>
          </cell>
          <cell r="D261" t="str">
            <v>Gentle Home Care</v>
          </cell>
          <cell r="E261">
            <v>2</v>
          </cell>
          <cell r="O261">
            <v>5671</v>
          </cell>
          <cell r="P261" t="str">
            <v>Egan Nursing Services</v>
          </cell>
        </row>
        <row r="262">
          <cell r="C262">
            <v>2840</v>
          </cell>
          <cell r="D262" t="str">
            <v>Good Life Home Care</v>
          </cell>
          <cell r="E262">
            <v>4</v>
          </cell>
          <cell r="O262">
            <v>5673</v>
          </cell>
          <cell r="P262" t="str">
            <v>Southeast Louisiana Home Health, Inc.</v>
          </cell>
        </row>
        <row r="263">
          <cell r="C263">
            <v>2854</v>
          </cell>
          <cell r="D263" t="str">
            <v>Hospice of Las Vegas</v>
          </cell>
          <cell r="E263">
            <v>25</v>
          </cell>
          <cell r="O263">
            <v>5676</v>
          </cell>
          <cell r="P263" t="str">
            <v>Hosanna Health Care</v>
          </cell>
        </row>
        <row r="264">
          <cell r="C264">
            <v>2862</v>
          </cell>
          <cell r="D264" t="str">
            <v>Life's Journey Hospice</v>
          </cell>
          <cell r="E264">
            <v>38</v>
          </cell>
          <cell r="O264">
            <v>5677</v>
          </cell>
          <cell r="P264" t="str">
            <v>Valley View Home Health</v>
          </cell>
        </row>
        <row r="265">
          <cell r="C265">
            <v>2866</v>
          </cell>
          <cell r="D265" t="str">
            <v>Midwest Home Health</v>
          </cell>
          <cell r="E265">
            <v>11</v>
          </cell>
          <cell r="O265">
            <v>5679</v>
          </cell>
          <cell r="P265" t="str">
            <v>Home Care Options, Inc.</v>
          </cell>
        </row>
        <row r="266">
          <cell r="C266">
            <v>2868</v>
          </cell>
          <cell r="D266" t="str">
            <v>Mountain Valley Health Care</v>
          </cell>
          <cell r="E266">
            <v>38</v>
          </cell>
          <cell r="O266">
            <v>5680</v>
          </cell>
          <cell r="P266" t="str">
            <v>Health Care Option Hospice - Lafayette</v>
          </cell>
        </row>
        <row r="267">
          <cell r="C267">
            <v>2869</v>
          </cell>
          <cell r="D267" t="str">
            <v>MSS Care</v>
          </cell>
          <cell r="E267">
            <v>31</v>
          </cell>
          <cell r="O267">
            <v>5681</v>
          </cell>
          <cell r="P267" t="str">
            <v>Lakeside Hospice, LLC</v>
          </cell>
        </row>
        <row r="268">
          <cell r="C268">
            <v>2877</v>
          </cell>
          <cell r="D268" t="str">
            <v>Outreach Healthcare, Inc.</v>
          </cell>
          <cell r="E268">
            <v>29</v>
          </cell>
          <cell r="O268">
            <v>5682</v>
          </cell>
          <cell r="P268" t="str">
            <v>Florida First Care, Inc.</v>
          </cell>
        </row>
        <row r="269">
          <cell r="C269">
            <v>2880</v>
          </cell>
          <cell r="D269" t="str">
            <v>Pinnacle Health Care LLC</v>
          </cell>
          <cell r="E269">
            <v>16</v>
          </cell>
          <cell r="O269">
            <v>10101</v>
          </cell>
          <cell r="P269" t="str">
            <v>Advanced Home Care</v>
          </cell>
        </row>
        <row r="270">
          <cell r="C270">
            <v>2896</v>
          </cell>
          <cell r="D270" t="str">
            <v>Vintage Healthcare Services, Inc</v>
          </cell>
          <cell r="E270">
            <v>4</v>
          </cell>
          <cell r="O270">
            <v>10201</v>
          </cell>
          <cell r="P270" t="str">
            <v>R &amp; R Home Care, Inc.</v>
          </cell>
        </row>
        <row r="271">
          <cell r="C271">
            <v>2911</v>
          </cell>
          <cell r="D271" t="str">
            <v>Asset Health Services, Inc</v>
          </cell>
          <cell r="E271">
            <v>3</v>
          </cell>
          <cell r="O271">
            <v>10301</v>
          </cell>
          <cell r="P271" t="str">
            <v xml:space="preserve">Home Health Resources, Inc. </v>
          </cell>
        </row>
        <row r="272">
          <cell r="C272">
            <v>2925</v>
          </cell>
          <cell r="D272" t="str">
            <v>Evercare Home Health &amp; Hospice</v>
          </cell>
          <cell r="E272">
            <v>72</v>
          </cell>
          <cell r="O272">
            <v>10302</v>
          </cell>
          <cell r="P272" t="str">
            <v xml:space="preserve">Home Health Resource Agency, Inc. </v>
          </cell>
        </row>
        <row r="273">
          <cell r="C273">
            <v>2931</v>
          </cell>
          <cell r="D273" t="str">
            <v>Genus Home Care</v>
          </cell>
          <cell r="E273">
            <v>2</v>
          </cell>
          <cell r="O273">
            <v>10501</v>
          </cell>
          <cell r="P273" t="str">
            <v>Ballinger Home Health, Inc.</v>
          </cell>
        </row>
        <row r="274">
          <cell r="C274">
            <v>2938</v>
          </cell>
          <cell r="D274" t="str">
            <v>Hearts with Integrity</v>
          </cell>
          <cell r="E274">
            <v>26</v>
          </cell>
          <cell r="O274">
            <v>10701</v>
          </cell>
          <cell r="P274" t="str">
            <v>Rural Health Care Advantage</v>
          </cell>
        </row>
        <row r="275">
          <cell r="C275">
            <v>2949</v>
          </cell>
          <cell r="D275" t="str">
            <v>IPH Home Health Care, Inc. McAllen</v>
          </cell>
          <cell r="E275">
            <v>21</v>
          </cell>
          <cell r="O275">
            <v>10800</v>
          </cell>
          <cell r="P275" t="str">
            <v>Amed Services, Inc.</v>
          </cell>
        </row>
        <row r="276">
          <cell r="C276">
            <v>2972</v>
          </cell>
          <cell r="D276" t="str">
            <v>Professional Skilled Services, Inc.</v>
          </cell>
          <cell r="E276">
            <v>44</v>
          </cell>
          <cell r="O276">
            <v>11201</v>
          </cell>
          <cell r="P276" t="str">
            <v>Mount Evans Hospice, Inc.</v>
          </cell>
        </row>
        <row r="277">
          <cell r="C277">
            <v>2984</v>
          </cell>
          <cell r="D277" t="str">
            <v>Sunrise Home Health &amp; Supplies of Bradenton</v>
          </cell>
          <cell r="E277">
            <v>20</v>
          </cell>
          <cell r="O277">
            <v>11801</v>
          </cell>
          <cell r="P277" t="str">
            <v>Interim Health Care</v>
          </cell>
        </row>
        <row r="278">
          <cell r="C278">
            <v>2995</v>
          </cell>
          <cell r="D278" t="str">
            <v>Trinity Healthcare, Inc</v>
          </cell>
          <cell r="E278">
            <v>18</v>
          </cell>
          <cell r="O278">
            <v>11802</v>
          </cell>
          <cell r="P278" t="str">
            <v>Interim HealthCare Hospice</v>
          </cell>
        </row>
        <row r="279">
          <cell r="C279">
            <v>3024</v>
          </cell>
          <cell r="D279" t="str">
            <v>Caring For You Home Health H.O.</v>
          </cell>
          <cell r="E279">
            <v>37</v>
          </cell>
          <cell r="O279">
            <v>12000</v>
          </cell>
          <cell r="P279" t="str">
            <v>Carter Healthcare Mgmt. Service, Inc.</v>
          </cell>
        </row>
        <row r="280">
          <cell r="C280">
            <v>3142</v>
          </cell>
          <cell r="D280" t="str">
            <v>Hospice Compassionate Care Services LLC</v>
          </cell>
          <cell r="E280">
            <v>20</v>
          </cell>
          <cell r="O280">
            <v>12003</v>
          </cell>
          <cell r="P280" t="str">
            <v>Carter Healthcare Specialists, Inc.</v>
          </cell>
        </row>
        <row r="281">
          <cell r="C281">
            <v>3160</v>
          </cell>
          <cell r="D281" t="str">
            <v>Owners On Call, LLC</v>
          </cell>
          <cell r="E281">
            <v>1</v>
          </cell>
          <cell r="O281">
            <v>12005</v>
          </cell>
          <cell r="P281" t="str">
            <v>Carter Healthcare, Inc.</v>
          </cell>
        </row>
        <row r="282">
          <cell r="C282">
            <v>3180</v>
          </cell>
          <cell r="D282" t="str">
            <v>Texas Helping Hands, Inc.</v>
          </cell>
          <cell r="E282">
            <v>37</v>
          </cell>
          <cell r="O282">
            <v>12101</v>
          </cell>
          <cell r="P282" t="str">
            <v>Mays Housecalls Home Health, Inc.</v>
          </cell>
        </row>
        <row r="283">
          <cell r="C283">
            <v>4210</v>
          </cell>
          <cell r="D283" t="str">
            <v>Aftercare Nursing Services</v>
          </cell>
          <cell r="E283">
            <v>9</v>
          </cell>
          <cell r="O283">
            <v>12201</v>
          </cell>
          <cell r="P283" t="str">
            <v>Guardian HealthCare Holdings, Inc.</v>
          </cell>
        </row>
        <row r="284">
          <cell r="C284">
            <v>4212</v>
          </cell>
          <cell r="D284" t="str">
            <v>Agape Hospice Care, Inc.</v>
          </cell>
          <cell r="E284">
            <v>21</v>
          </cell>
          <cell r="O284">
            <v>12500</v>
          </cell>
          <cell r="P284" t="str">
            <v>AHS Oklahoma Health System, LLP</v>
          </cell>
        </row>
        <row r="285">
          <cell r="C285">
            <v>4379</v>
          </cell>
          <cell r="D285" t="str">
            <v>BJC Home Care</v>
          </cell>
          <cell r="E285">
            <v>9</v>
          </cell>
          <cell r="O285">
            <v>12501</v>
          </cell>
          <cell r="P285" t="str">
            <v>Cushing Regional Hospital Home Health</v>
          </cell>
        </row>
        <row r="286">
          <cell r="C286">
            <v>4533</v>
          </cell>
          <cell r="D286" t="str">
            <v>Compassionate Hospice Care</v>
          </cell>
          <cell r="E286">
            <v>8</v>
          </cell>
          <cell r="O286">
            <v>12509</v>
          </cell>
          <cell r="P286" t="str">
            <v>Henryetta Home Health</v>
          </cell>
        </row>
        <row r="287">
          <cell r="C287">
            <v>4555</v>
          </cell>
          <cell r="D287" t="str">
            <v>New Century Hospice of Houston North</v>
          </cell>
          <cell r="E287">
            <v>44</v>
          </cell>
          <cell r="O287">
            <v>12701</v>
          </cell>
          <cell r="P287" t="str">
            <v>VNA of Medical Park</v>
          </cell>
        </row>
        <row r="288">
          <cell r="C288">
            <v>4581</v>
          </cell>
          <cell r="D288" t="str">
            <v>CyberLink Corporation</v>
          </cell>
          <cell r="E288">
            <v>9</v>
          </cell>
          <cell r="O288">
            <v>12801</v>
          </cell>
          <cell r="P288" t="str">
            <v>Waterloo Visiting Nurse Association</v>
          </cell>
        </row>
        <row r="289">
          <cell r="C289">
            <v>4786</v>
          </cell>
          <cell r="D289" t="str">
            <v>Grayson County Home Health, Inc.</v>
          </cell>
          <cell r="E289">
            <v>30</v>
          </cell>
          <cell r="O289">
            <v>13000</v>
          </cell>
          <cell r="P289" t="str">
            <v>Iasis Healthcare, Inc.</v>
          </cell>
        </row>
        <row r="290">
          <cell r="C290">
            <v>4859</v>
          </cell>
          <cell r="D290" t="str">
            <v>Heart of Texas HHS</v>
          </cell>
          <cell r="E290">
            <v>18</v>
          </cell>
          <cell r="O290">
            <v>13001</v>
          </cell>
          <cell r="P290" t="str">
            <v>Palms Home Care</v>
          </cell>
        </row>
        <row r="291">
          <cell r="C291">
            <v>4914</v>
          </cell>
          <cell r="D291" t="str">
            <v>Home Health Angels, LLC.</v>
          </cell>
          <cell r="E291">
            <v>59</v>
          </cell>
          <cell r="O291">
            <v>13002</v>
          </cell>
          <cell r="P291" t="str">
            <v>Palms Home Care</v>
          </cell>
        </row>
        <row r="292">
          <cell r="C292">
            <v>4967</v>
          </cell>
          <cell r="D292" t="str">
            <v>Hosanna Health Care - Mission</v>
          </cell>
          <cell r="E292">
            <v>16</v>
          </cell>
          <cell r="O292">
            <v>13301</v>
          </cell>
          <cell r="P292" t="str">
            <v>The Greater Bristol VNA</v>
          </cell>
        </row>
        <row r="293">
          <cell r="C293">
            <v>4971</v>
          </cell>
          <cell r="D293" t="str">
            <v>Hospice and Palliative Care of Texas, Inc</v>
          </cell>
          <cell r="E293">
            <v>10</v>
          </cell>
          <cell r="O293">
            <v>13401</v>
          </cell>
          <cell r="P293" t="str">
            <v>Rockdale Medical Center</v>
          </cell>
        </row>
        <row r="294">
          <cell r="C294">
            <v>5088</v>
          </cell>
          <cell r="D294" t="str">
            <v>KindStar, Inc</v>
          </cell>
          <cell r="E294">
            <v>8</v>
          </cell>
          <cell r="O294">
            <v>13701</v>
          </cell>
          <cell r="P294" t="str">
            <v>Christus St. Patrick Home Care Services</v>
          </cell>
        </row>
        <row r="295">
          <cell r="C295">
            <v>5094</v>
          </cell>
          <cell r="D295" t="str">
            <v>L+C Home Health Agency, Inc.</v>
          </cell>
          <cell r="E295">
            <v>24</v>
          </cell>
          <cell r="O295">
            <v>13702</v>
          </cell>
          <cell r="P295" t="str">
            <v>Christus Schumpert</v>
          </cell>
        </row>
        <row r="296">
          <cell r="C296">
            <v>5225</v>
          </cell>
          <cell r="D296" t="str">
            <v>Medical Connections Home Health services</v>
          </cell>
          <cell r="E296">
            <v>6</v>
          </cell>
          <cell r="O296">
            <v>14301</v>
          </cell>
          <cell r="P296" t="str">
            <v>Rockcastle Regional Hospital Respitory Care Center</v>
          </cell>
        </row>
        <row r="297">
          <cell r="C297">
            <v>5304</v>
          </cell>
          <cell r="D297" t="str">
            <v>Nebraska Home Healthcare</v>
          </cell>
          <cell r="E297">
            <v>1</v>
          </cell>
          <cell r="O297">
            <v>14401</v>
          </cell>
          <cell r="P297" t="str">
            <v>Kershaw Health Home Health and Kershaw Health Hospice</v>
          </cell>
        </row>
        <row r="298">
          <cell r="C298">
            <v>5391</v>
          </cell>
          <cell r="D298" t="str">
            <v>Patience Home Health Care</v>
          </cell>
          <cell r="E298">
            <v>4</v>
          </cell>
          <cell r="O298">
            <v>14601</v>
          </cell>
          <cell r="P298" t="str">
            <v>Dickinson County Health Care System</v>
          </cell>
        </row>
        <row r="299">
          <cell r="C299">
            <v>5469</v>
          </cell>
          <cell r="D299" t="str">
            <v>Quality Home Health Care, Inc.</v>
          </cell>
          <cell r="E299">
            <v>16</v>
          </cell>
          <cell r="O299">
            <v>14701</v>
          </cell>
          <cell r="P299" t="str">
            <v>Cumberland River Homecare</v>
          </cell>
        </row>
        <row r="300">
          <cell r="C300">
            <v>5515</v>
          </cell>
          <cell r="D300" t="str">
            <v>River South Healthcare Services, LLC</v>
          </cell>
          <cell r="E300">
            <v>20</v>
          </cell>
          <cell r="O300">
            <v>15101</v>
          </cell>
          <cell r="P300" t="str">
            <v>Sans Bois Health Services, Inc.</v>
          </cell>
        </row>
        <row r="301">
          <cell r="C301">
            <v>5595</v>
          </cell>
          <cell r="D301" t="str">
            <v>Silver Linings Healthcare, Inc</v>
          </cell>
          <cell r="E301">
            <v>29</v>
          </cell>
          <cell r="O301">
            <v>15201</v>
          </cell>
          <cell r="P301" t="str">
            <v>Home Health Services of Dallas</v>
          </cell>
        </row>
        <row r="302">
          <cell r="C302">
            <v>5652</v>
          </cell>
          <cell r="D302" t="str">
            <v>St. Michael Hospice</v>
          </cell>
          <cell r="E302">
            <v>4</v>
          </cell>
          <cell r="O302">
            <v>15301</v>
          </cell>
          <cell r="P302" t="str">
            <v>Methodist Hospital Home Health</v>
          </cell>
        </row>
        <row r="303">
          <cell r="C303">
            <v>5686</v>
          </cell>
          <cell r="D303" t="str">
            <v>Sunrise Health &amp; Hospice</v>
          </cell>
          <cell r="E303">
            <v>22</v>
          </cell>
          <cell r="O303">
            <v>15501</v>
          </cell>
          <cell r="P303" t="str">
            <v>Hospice/Home Health of Coshocton County</v>
          </cell>
        </row>
        <row r="304">
          <cell r="C304">
            <v>5850</v>
          </cell>
          <cell r="D304" t="str">
            <v>VNA Home Health</v>
          </cell>
          <cell r="E304">
            <v>17</v>
          </cell>
          <cell r="O304">
            <v>15701</v>
          </cell>
          <cell r="P304" t="str">
            <v>East Texas Home Health</v>
          </cell>
        </row>
        <row r="305">
          <cell r="C305">
            <v>5903</v>
          </cell>
          <cell r="D305" t="str">
            <v>Continuum Care Hospice &amp; Home Health</v>
          </cell>
          <cell r="E305">
            <v>20</v>
          </cell>
          <cell r="O305">
            <v>15801</v>
          </cell>
          <cell r="P305" t="str">
            <v>Memorial dba VNA of the Central Valley</v>
          </cell>
        </row>
        <row r="306">
          <cell r="C306">
            <v>6011</v>
          </cell>
          <cell r="D306" t="str">
            <v>Goodwin Home Health</v>
          </cell>
          <cell r="E306">
            <v>21</v>
          </cell>
          <cell r="O306">
            <v>15901</v>
          </cell>
          <cell r="P306" t="str">
            <v>Basin Home Health</v>
          </cell>
        </row>
        <row r="307">
          <cell r="C307">
            <v>6014</v>
          </cell>
          <cell r="D307" t="str">
            <v>SafeHaven Hospice</v>
          </cell>
          <cell r="E307">
            <v>9</v>
          </cell>
          <cell r="O307">
            <v>15902</v>
          </cell>
          <cell r="P307" t="str">
            <v>Basin Coordinated Health Care, Inc.</v>
          </cell>
        </row>
        <row r="308">
          <cell r="C308">
            <v>6022</v>
          </cell>
          <cell r="D308" t="str">
            <v>Holistic Home Health Care</v>
          </cell>
          <cell r="E308">
            <v>14</v>
          </cell>
          <cell r="O308">
            <v>16800</v>
          </cell>
          <cell r="P308" t="str">
            <v>F.O.R.C.E. Healthcare Resources, LLC</v>
          </cell>
        </row>
        <row r="309">
          <cell r="C309">
            <v>6033</v>
          </cell>
          <cell r="D309" t="str">
            <v>Divine Home Health Care</v>
          </cell>
          <cell r="E309">
            <v>16</v>
          </cell>
          <cell r="O309">
            <v>16803</v>
          </cell>
          <cell r="P309" t="str">
            <v>Memorial Hospital Home Health, c/o F.O.R.C.E. Healthcare Resources LLC</v>
          </cell>
        </row>
        <row r="310">
          <cell r="C310">
            <v>6043</v>
          </cell>
          <cell r="D310" t="str">
            <v>VNA of Middlesex-East</v>
          </cell>
          <cell r="E310">
            <v>27</v>
          </cell>
          <cell r="O310">
            <v>16804</v>
          </cell>
          <cell r="P310" t="str">
            <v>Reliable Home Health c/o F.O.R.C.E. Healthcare Resources LLC</v>
          </cell>
        </row>
        <row r="311">
          <cell r="C311">
            <v>6045</v>
          </cell>
          <cell r="D311" t="str">
            <v>Silverleaf Hospice</v>
          </cell>
          <cell r="E311">
            <v>20</v>
          </cell>
          <cell r="O311">
            <v>16808</v>
          </cell>
          <cell r="P311" t="str">
            <v>Family Care Solutions, C/O F.O.R.C.E. Healthcare Resources, LLC</v>
          </cell>
        </row>
        <row r="312">
          <cell r="C312">
            <v>6047</v>
          </cell>
          <cell r="D312" t="str">
            <v>MultiCare Home Health Agency, Inc.</v>
          </cell>
          <cell r="E312">
            <v>14</v>
          </cell>
          <cell r="O312">
            <v>16901</v>
          </cell>
          <cell r="P312" t="str">
            <v>Alterna-Care, Inc.</v>
          </cell>
        </row>
        <row r="313">
          <cell r="C313">
            <v>6055</v>
          </cell>
          <cell r="D313" t="str">
            <v>Home Sweet Home Health</v>
          </cell>
          <cell r="E313">
            <v>43</v>
          </cell>
          <cell r="O313">
            <v>16902</v>
          </cell>
          <cell r="P313" t="str">
            <v>Aaron Nursing, Inc.</v>
          </cell>
        </row>
        <row r="314">
          <cell r="C314">
            <v>6058</v>
          </cell>
          <cell r="D314" t="str">
            <v>Friends Health Care Services, Inc.</v>
          </cell>
          <cell r="E314">
            <v>5</v>
          </cell>
          <cell r="O314">
            <v>17101</v>
          </cell>
          <cell r="P314" t="str">
            <v>Dekalb Memorial Home Health</v>
          </cell>
        </row>
        <row r="315">
          <cell r="C315">
            <v>6069</v>
          </cell>
          <cell r="D315" t="str">
            <v>Freedom Homecare</v>
          </cell>
          <cell r="E315">
            <v>21</v>
          </cell>
          <cell r="O315">
            <v>17501</v>
          </cell>
          <cell r="P315" t="str">
            <v>Home Care Network West, Inc.</v>
          </cell>
        </row>
        <row r="316">
          <cell r="C316">
            <v>6078</v>
          </cell>
          <cell r="D316" t="str">
            <v>Genesis Home Care, Inc.</v>
          </cell>
          <cell r="E316">
            <v>7</v>
          </cell>
          <cell r="O316">
            <v>17502</v>
          </cell>
          <cell r="P316" t="str">
            <v>Home Care Network East, Inc.</v>
          </cell>
        </row>
        <row r="317">
          <cell r="C317">
            <v>6082</v>
          </cell>
          <cell r="D317" t="str">
            <v>Divine Home Health Care LLC</v>
          </cell>
          <cell r="E317">
            <v>35</v>
          </cell>
          <cell r="O317">
            <v>17701</v>
          </cell>
          <cell r="P317" t="str">
            <v>Renown Health</v>
          </cell>
        </row>
        <row r="318">
          <cell r="C318">
            <v>6083</v>
          </cell>
          <cell r="D318" t="str">
            <v>TLC Home Care</v>
          </cell>
          <cell r="E318">
            <v>12</v>
          </cell>
          <cell r="O318">
            <v>17901</v>
          </cell>
          <cell r="P318" t="str">
            <v>Agape Home Healthcare</v>
          </cell>
        </row>
        <row r="319">
          <cell r="C319">
            <v>6088</v>
          </cell>
          <cell r="D319" t="str">
            <v>Angels Care Home Health of Wichita</v>
          </cell>
          <cell r="E319">
            <v>11</v>
          </cell>
          <cell r="O319">
            <v>18401</v>
          </cell>
          <cell r="P319" t="str">
            <v>St. Lukes Home Health Agency, LLC</v>
          </cell>
        </row>
        <row r="320">
          <cell r="C320">
            <v>6089</v>
          </cell>
          <cell r="D320" t="str">
            <v>Angels Care Home Health of Pueblo</v>
          </cell>
          <cell r="E320">
            <v>11</v>
          </cell>
          <cell r="O320">
            <v>18501</v>
          </cell>
          <cell r="P320" t="str">
            <v>Baptist Home Care</v>
          </cell>
        </row>
        <row r="321">
          <cell r="C321">
            <v>6095</v>
          </cell>
          <cell r="D321" t="str">
            <v>Mi Familia Home Health</v>
          </cell>
          <cell r="E321">
            <v>20</v>
          </cell>
          <cell r="O321">
            <v>18502</v>
          </cell>
          <cell r="P321" t="str">
            <v>Baptist Home Care</v>
          </cell>
        </row>
        <row r="322">
          <cell r="C322">
            <v>6096</v>
          </cell>
          <cell r="D322" t="str">
            <v>Laredo Hospice Care</v>
          </cell>
          <cell r="E322">
            <v>18</v>
          </cell>
          <cell r="O322">
            <v>18601</v>
          </cell>
          <cell r="P322" t="str">
            <v>Naugatuck Visiting Nurses Association</v>
          </cell>
        </row>
        <row r="323">
          <cell r="C323">
            <v>6097</v>
          </cell>
          <cell r="D323" t="str">
            <v>APEX Hospice</v>
          </cell>
          <cell r="E323">
            <v>14</v>
          </cell>
          <cell r="O323">
            <v>18901</v>
          </cell>
          <cell r="P323" t="str">
            <v>Comprehensive Health Care Services, Inc</v>
          </cell>
        </row>
        <row r="324">
          <cell r="C324">
            <v>6099</v>
          </cell>
          <cell r="D324" t="str">
            <v>Ultimate Care Hospice, Inc.</v>
          </cell>
          <cell r="E324">
            <v>31</v>
          </cell>
          <cell r="O324">
            <v>19201</v>
          </cell>
          <cell r="P324" t="str">
            <v>Professional Home Care Associates</v>
          </cell>
        </row>
        <row r="325">
          <cell r="C325">
            <v>6105</v>
          </cell>
          <cell r="D325" t="str">
            <v>Oceanside Home Hospice Services, Inc.</v>
          </cell>
          <cell r="E325">
            <v>20</v>
          </cell>
          <cell r="O325">
            <v>19301</v>
          </cell>
          <cell r="P325" t="str">
            <v>Valley Baptist Medical Center Home Health</v>
          </cell>
        </row>
        <row r="326">
          <cell r="C326">
            <v>6111</v>
          </cell>
          <cell r="D326" t="str">
            <v>Bridges Hospice</v>
          </cell>
          <cell r="E326">
            <v>21</v>
          </cell>
          <cell r="O326">
            <v>19601</v>
          </cell>
          <cell r="P326" t="str">
            <v>Professional Home Health Care</v>
          </cell>
        </row>
        <row r="327">
          <cell r="C327">
            <v>6112</v>
          </cell>
          <cell r="D327" t="str">
            <v>Uresti Senior Assistance - Kingsville</v>
          </cell>
          <cell r="E327">
            <v>14</v>
          </cell>
          <cell r="O327">
            <v>19602</v>
          </cell>
          <cell r="P327" t="str">
            <v>Professional Home Health Care</v>
          </cell>
        </row>
        <row r="328">
          <cell r="C328">
            <v>6113</v>
          </cell>
          <cell r="D328" t="str">
            <v>Compassion Home Care</v>
          </cell>
          <cell r="E328">
            <v>24</v>
          </cell>
          <cell r="O328">
            <v>19701</v>
          </cell>
          <cell r="P328" t="str">
            <v>Unity Home Health, Inc.</v>
          </cell>
        </row>
        <row r="329">
          <cell r="C329">
            <v>6114</v>
          </cell>
          <cell r="D329" t="str">
            <v>Pax Villa Hospice and Palliative Care</v>
          </cell>
          <cell r="E329">
            <v>42</v>
          </cell>
          <cell r="O329">
            <v>20001</v>
          </cell>
          <cell r="P329" t="str">
            <v>Home Care Unlimited of El Paso</v>
          </cell>
        </row>
        <row r="330">
          <cell r="C330">
            <v>6120</v>
          </cell>
          <cell r="D330" t="str">
            <v>TX State Healthcare</v>
          </cell>
          <cell r="E330">
            <v>21</v>
          </cell>
          <cell r="O330">
            <v>20101</v>
          </cell>
          <cell r="P330" t="str">
            <v>Carroll Area Nursing Services</v>
          </cell>
        </row>
        <row r="331">
          <cell r="C331">
            <v>6122</v>
          </cell>
          <cell r="D331" t="str">
            <v>Sacred Arms Inc.</v>
          </cell>
          <cell r="E331">
            <v>9</v>
          </cell>
          <cell r="O331">
            <v>20201</v>
          </cell>
          <cell r="P331" t="str">
            <v>First Choice Home Health Agency</v>
          </cell>
        </row>
        <row r="332">
          <cell r="C332">
            <v>6124</v>
          </cell>
          <cell r="D332" t="str">
            <v>Serenity Premier Hospice</v>
          </cell>
          <cell r="E332">
            <v>9</v>
          </cell>
          <cell r="O332">
            <v>20501</v>
          </cell>
          <cell r="P332" t="str">
            <v>VNA of Long Island, Inc.</v>
          </cell>
        </row>
        <row r="333">
          <cell r="C333">
            <v>6125</v>
          </cell>
          <cell r="D333" t="str">
            <v>Bluebonnet Health Services</v>
          </cell>
          <cell r="E333">
            <v>20</v>
          </cell>
          <cell r="O333">
            <v>20601</v>
          </cell>
          <cell r="P333" t="str">
            <v>Restorative Health Care</v>
          </cell>
        </row>
        <row r="334">
          <cell r="C334">
            <v>6126</v>
          </cell>
          <cell r="D334" t="str">
            <v>Heritage Hospice of Texas</v>
          </cell>
          <cell r="E334">
            <v>40</v>
          </cell>
          <cell r="O334">
            <v>20801</v>
          </cell>
          <cell r="P334" t="str">
            <v>Prestige Home Care, Inc.</v>
          </cell>
        </row>
        <row r="335">
          <cell r="C335">
            <v>6132</v>
          </cell>
          <cell r="D335" t="str">
            <v>Southwest Home Health Services</v>
          </cell>
          <cell r="E335">
            <v>20</v>
          </cell>
          <cell r="O335">
            <v>20901</v>
          </cell>
          <cell r="P335" t="str">
            <v>UniCare</v>
          </cell>
        </row>
        <row r="336">
          <cell r="C336">
            <v>6133</v>
          </cell>
          <cell r="D336" t="str">
            <v>Family Care Home Health Agency</v>
          </cell>
          <cell r="E336">
            <v>14</v>
          </cell>
          <cell r="O336">
            <v>21001</v>
          </cell>
          <cell r="P336" t="str">
            <v>Vital Health Services, Inc. dba Vital Link, A Home Care Company</v>
          </cell>
        </row>
        <row r="337">
          <cell r="C337">
            <v>6134</v>
          </cell>
          <cell r="D337" t="str">
            <v>Onsite Nursing Services</v>
          </cell>
          <cell r="E337">
            <v>33</v>
          </cell>
          <cell r="O337">
            <v>21101</v>
          </cell>
          <cell r="P337" t="str">
            <v>Del Cielo Home Care Services</v>
          </cell>
        </row>
        <row r="338">
          <cell r="C338">
            <v>6149</v>
          </cell>
          <cell r="D338" t="str">
            <v>Professional Health Care - H.O.</v>
          </cell>
          <cell r="E338">
            <v>40</v>
          </cell>
          <cell r="O338">
            <v>21301</v>
          </cell>
          <cell r="P338" t="str">
            <v>JCH Inc. dba Golden Services Limited</v>
          </cell>
        </row>
        <row r="339">
          <cell r="C339">
            <v>6155</v>
          </cell>
          <cell r="D339" t="str">
            <v>Community Hospice</v>
          </cell>
          <cell r="E339">
            <v>37</v>
          </cell>
          <cell r="O339">
            <v>21601</v>
          </cell>
          <cell r="P339" t="str">
            <v>Millennium Home Health Care</v>
          </cell>
        </row>
        <row r="340">
          <cell r="C340">
            <v>6156</v>
          </cell>
          <cell r="D340" t="str">
            <v>New Century Hospice of Beaumont</v>
          </cell>
          <cell r="E340">
            <v>43</v>
          </cell>
          <cell r="O340">
            <v>21801</v>
          </cell>
          <cell r="P340" t="str">
            <v>Genesis Home Care, Inc.</v>
          </cell>
        </row>
        <row r="341">
          <cell r="C341">
            <v>6157</v>
          </cell>
          <cell r="D341" t="str">
            <v>Martin County Hospital Home Health</v>
          </cell>
          <cell r="E341">
            <v>29</v>
          </cell>
          <cell r="O341">
            <v>22001</v>
          </cell>
          <cell r="P341" t="str">
            <v>St. Tammany Hospital HH/Hospice</v>
          </cell>
        </row>
        <row r="342">
          <cell r="C342">
            <v>6159</v>
          </cell>
          <cell r="D342" t="str">
            <v>Heart to Heart Home Care LLC</v>
          </cell>
          <cell r="E342">
            <v>11</v>
          </cell>
          <cell r="O342">
            <v>22101</v>
          </cell>
          <cell r="P342" t="str">
            <v>UT Southwestern Home Health Care</v>
          </cell>
        </row>
        <row r="343">
          <cell r="C343">
            <v>6160</v>
          </cell>
          <cell r="D343" t="str">
            <v>Angel Hearts Plus, LLC</v>
          </cell>
          <cell r="E343">
            <v>15</v>
          </cell>
          <cell r="O343">
            <v>22301</v>
          </cell>
          <cell r="P343" t="str">
            <v>Grayson County Home Health, Inc.</v>
          </cell>
        </row>
        <row r="344">
          <cell r="C344">
            <v>6164</v>
          </cell>
          <cell r="D344" t="str">
            <v>Balance Home Health Inc.</v>
          </cell>
          <cell r="E344">
            <v>17</v>
          </cell>
          <cell r="O344">
            <v>22401</v>
          </cell>
          <cell r="P344" t="str">
            <v>Accolade Home Care</v>
          </cell>
        </row>
        <row r="345">
          <cell r="C345">
            <v>6165</v>
          </cell>
          <cell r="D345" t="str">
            <v>Generations Home Care &amp; Hospice, Inc - Home Health</v>
          </cell>
          <cell r="E345">
            <v>74</v>
          </cell>
          <cell r="O345">
            <v>22402</v>
          </cell>
          <cell r="P345" t="str">
            <v>Accolade Home Care - Test Server Account</v>
          </cell>
        </row>
        <row r="346">
          <cell r="C346">
            <v>6166</v>
          </cell>
          <cell r="D346" t="str">
            <v>Infirmary Hospice Care, Inc.</v>
          </cell>
          <cell r="E346">
            <v>29</v>
          </cell>
          <cell r="O346">
            <v>22601</v>
          </cell>
          <cell r="P346" t="str">
            <v>Pathfinders Health Care, Inc.</v>
          </cell>
        </row>
        <row r="347">
          <cell r="C347">
            <v>6167</v>
          </cell>
          <cell r="D347" t="str">
            <v>Angels Crossing Home Hospice</v>
          </cell>
          <cell r="E347">
            <v>11</v>
          </cell>
          <cell r="O347">
            <v>22801</v>
          </cell>
          <cell r="P347" t="str">
            <v>Careworks Home Health Services, Inc.</v>
          </cell>
        </row>
        <row r="348">
          <cell r="C348">
            <v>6168</v>
          </cell>
          <cell r="D348" t="str">
            <v>Intensive Home Health Care</v>
          </cell>
          <cell r="E348">
            <v>39</v>
          </cell>
          <cell r="O348">
            <v>23001</v>
          </cell>
          <cell r="P348" t="str">
            <v>Awakened Alternatives, Inc.</v>
          </cell>
        </row>
        <row r="349">
          <cell r="C349">
            <v>6171</v>
          </cell>
          <cell r="D349" t="str">
            <v>Hospicio del oeste</v>
          </cell>
          <cell r="E349">
            <v>10</v>
          </cell>
          <cell r="O349">
            <v>23301</v>
          </cell>
          <cell r="P349" t="str">
            <v>Seven Hills Home Health, Inc.</v>
          </cell>
        </row>
        <row r="350">
          <cell r="C350">
            <v>6176</v>
          </cell>
          <cell r="D350" t="str">
            <v>Heritage Hospice</v>
          </cell>
          <cell r="E350">
            <v>39</v>
          </cell>
          <cell r="O350">
            <v>23501</v>
          </cell>
          <cell r="P350" t="str">
            <v>Healthview Home Health</v>
          </cell>
        </row>
        <row r="351">
          <cell r="C351">
            <v>6180</v>
          </cell>
          <cell r="D351" t="str">
            <v>Key Care Hospice, Inc</v>
          </cell>
          <cell r="E351">
            <v>25</v>
          </cell>
          <cell r="O351">
            <v>23701</v>
          </cell>
          <cell r="P351" t="str">
            <v>Synergy Healthcare Group, Inc.</v>
          </cell>
        </row>
        <row r="352">
          <cell r="C352">
            <v>6184</v>
          </cell>
          <cell r="D352" t="str">
            <v>Benchmark Home Health</v>
          </cell>
          <cell r="E352">
            <v>17</v>
          </cell>
          <cell r="O352">
            <v>23901</v>
          </cell>
          <cell r="P352" t="str">
            <v>Medica Health Management, Inc.</v>
          </cell>
        </row>
        <row r="353">
          <cell r="C353">
            <v>6188</v>
          </cell>
          <cell r="D353" t="str">
            <v>Bluebonnet Health Services of Waco</v>
          </cell>
          <cell r="E353">
            <v>20</v>
          </cell>
          <cell r="O353">
            <v>24001</v>
          </cell>
          <cell r="P353" t="str">
            <v>Diversified Health Services, Inc.</v>
          </cell>
        </row>
        <row r="354">
          <cell r="C354">
            <v>6189</v>
          </cell>
          <cell r="D354" t="str">
            <v>Benevolent Hospice LLC</v>
          </cell>
          <cell r="E354">
            <v>45</v>
          </cell>
          <cell r="O354">
            <v>24101</v>
          </cell>
          <cell r="P354" t="str">
            <v>Nurses on Wheels</v>
          </cell>
        </row>
        <row r="355">
          <cell r="C355">
            <v>6193</v>
          </cell>
          <cell r="D355" t="str">
            <v>Indiana Home Health</v>
          </cell>
          <cell r="E355">
            <v>45</v>
          </cell>
          <cell r="O355">
            <v>24201</v>
          </cell>
          <cell r="P355" t="str">
            <v>Indian Territory Home Health &amp; Hospice I, LLC</v>
          </cell>
        </row>
        <row r="356">
          <cell r="C356">
            <v>6196</v>
          </cell>
          <cell r="D356" t="str">
            <v>Heritage Home Health, dba EnTrust Home Health</v>
          </cell>
          <cell r="E356">
            <v>16</v>
          </cell>
          <cell r="O356">
            <v>24401</v>
          </cell>
          <cell r="P356" t="str">
            <v>IntegraCare Holdings</v>
          </cell>
        </row>
        <row r="357">
          <cell r="C357">
            <v>6206</v>
          </cell>
          <cell r="D357" t="str">
            <v>Blue Bonnet Palliative Care, PLLC</v>
          </cell>
          <cell r="E357">
            <v>20</v>
          </cell>
          <cell r="O357">
            <v>24501</v>
          </cell>
          <cell r="P357" t="str">
            <v>Trinity Home Health</v>
          </cell>
        </row>
        <row r="358">
          <cell r="C358">
            <v>6209</v>
          </cell>
          <cell r="D358" t="str">
            <v>Community Homecare</v>
          </cell>
          <cell r="E358">
            <v>51</v>
          </cell>
          <cell r="O358">
            <v>24801</v>
          </cell>
          <cell r="P358" t="str">
            <v>McAlester Regional Home Health Agency</v>
          </cell>
        </row>
        <row r="359">
          <cell r="C359">
            <v>6210</v>
          </cell>
          <cell r="D359" t="str">
            <v>Healthy Horizons Homecare, LLC</v>
          </cell>
          <cell r="E359">
            <v>5</v>
          </cell>
          <cell r="O359">
            <v>25101</v>
          </cell>
          <cell r="P359" t="str">
            <v>Home Healthcare Partners</v>
          </cell>
        </row>
        <row r="360">
          <cell r="C360">
            <v>6211</v>
          </cell>
          <cell r="D360" t="str">
            <v>Magnolia of Madison Home Health</v>
          </cell>
          <cell r="E360">
            <v>21</v>
          </cell>
          <cell r="O360">
            <v>25301</v>
          </cell>
          <cell r="P360" t="str">
            <v>Country Home Health</v>
          </cell>
        </row>
        <row r="361">
          <cell r="C361">
            <v>6212</v>
          </cell>
          <cell r="D361" t="str">
            <v>Home Health Solutions, L.L.C.</v>
          </cell>
          <cell r="E361">
            <v>29</v>
          </cell>
          <cell r="O361">
            <v>25401</v>
          </cell>
          <cell r="P361" t="str">
            <v xml:space="preserve">Calvert Home Health Care, Ltd. </v>
          </cell>
        </row>
        <row r="362">
          <cell r="C362">
            <v>6214</v>
          </cell>
          <cell r="D362" t="str">
            <v>Milestone Hospice</v>
          </cell>
          <cell r="E362">
            <v>20</v>
          </cell>
          <cell r="O362">
            <v>25501</v>
          </cell>
          <cell r="P362" t="str">
            <v>Christian Care Centers, Inc. HH</v>
          </cell>
        </row>
        <row r="363">
          <cell r="C363">
            <v>6215</v>
          </cell>
          <cell r="D363" t="str">
            <v>Compassionate Home Health &amp; Hospice Care</v>
          </cell>
          <cell r="E363">
            <v>11</v>
          </cell>
          <cell r="O363">
            <v>25701</v>
          </cell>
          <cell r="P363" t="str">
            <v>Dimensional Home Care</v>
          </cell>
        </row>
        <row r="364">
          <cell r="C364">
            <v>6218</v>
          </cell>
          <cell r="D364" t="str">
            <v>Pilot Point Home Health, Inc.</v>
          </cell>
          <cell r="E364">
            <v>10</v>
          </cell>
          <cell r="O364">
            <v>25801</v>
          </cell>
          <cell r="P364" t="str">
            <v>AmeraCare Home Health</v>
          </cell>
        </row>
        <row r="365">
          <cell r="C365">
            <v>6219</v>
          </cell>
          <cell r="D365" t="str">
            <v>Platinum Home Health, Inc.</v>
          </cell>
          <cell r="E365">
            <v>11</v>
          </cell>
          <cell r="O365">
            <v>25901</v>
          </cell>
          <cell r="P365" t="str">
            <v>Innovative Home Health Services</v>
          </cell>
        </row>
        <row r="366">
          <cell r="C366">
            <v>6225</v>
          </cell>
          <cell r="D366" t="str">
            <v>Floyd County Public Health/Home Health Care</v>
          </cell>
          <cell r="E366">
            <v>13</v>
          </cell>
          <cell r="O366">
            <v>26101</v>
          </cell>
          <cell r="P366" t="str">
            <v>Friendship Healthcare Systems, Inc.</v>
          </cell>
        </row>
        <row r="367">
          <cell r="C367">
            <v>6226</v>
          </cell>
          <cell r="D367" t="str">
            <v>Marshall County Home Health</v>
          </cell>
          <cell r="E367">
            <v>12</v>
          </cell>
          <cell r="O367">
            <v>26201</v>
          </cell>
          <cell r="P367" t="str">
            <v>RGA Homecare</v>
          </cell>
        </row>
        <row r="368">
          <cell r="C368">
            <v>6227</v>
          </cell>
          <cell r="D368" t="str">
            <v>Marianas Health Services</v>
          </cell>
          <cell r="E368">
            <v>18</v>
          </cell>
          <cell r="O368">
            <v>26301</v>
          </cell>
          <cell r="P368" t="str">
            <v>Champion Care, Inc.</v>
          </cell>
        </row>
        <row r="369">
          <cell r="C369">
            <v>6228</v>
          </cell>
          <cell r="D369" t="str">
            <v>Lakeside Hospice, LLC</v>
          </cell>
          <cell r="E369">
            <v>35</v>
          </cell>
          <cell r="O369">
            <v>26402</v>
          </cell>
          <cell r="P369" t="str">
            <v>National Nursing and Rehab SA</v>
          </cell>
        </row>
        <row r="370">
          <cell r="C370">
            <v>6231</v>
          </cell>
          <cell r="D370" t="str">
            <v>Priority Care, Inc.</v>
          </cell>
          <cell r="E370">
            <v>11</v>
          </cell>
          <cell r="O370">
            <v>26403</v>
          </cell>
          <cell r="P370" t="str">
            <v>National Nursing &amp; Rehab - Rio Grande</v>
          </cell>
        </row>
        <row r="371">
          <cell r="C371">
            <v>6232</v>
          </cell>
          <cell r="D371" t="str">
            <v>Revital Care Hospice</v>
          </cell>
          <cell r="E371">
            <v>15</v>
          </cell>
          <cell r="O371">
            <v>26501</v>
          </cell>
          <cell r="P371" t="str">
            <v>Vernon Home Health</v>
          </cell>
        </row>
        <row r="372">
          <cell r="C372">
            <v>6234</v>
          </cell>
          <cell r="D372" t="str">
            <v>Shanadoa Home Health</v>
          </cell>
          <cell r="E372">
            <v>11</v>
          </cell>
          <cell r="O372">
            <v>26601</v>
          </cell>
          <cell r="P372" t="str">
            <v>APC Home Health</v>
          </cell>
        </row>
        <row r="373">
          <cell r="C373">
            <v>6241</v>
          </cell>
          <cell r="D373" t="str">
            <v>Bowes In-Home Care, Inc.</v>
          </cell>
          <cell r="E373">
            <v>36</v>
          </cell>
          <cell r="O373">
            <v>26701</v>
          </cell>
          <cell r="P373" t="str">
            <v>Family Healthcare Services, Inc.</v>
          </cell>
        </row>
        <row r="374">
          <cell r="C374">
            <v>6242</v>
          </cell>
          <cell r="D374" t="str">
            <v>Stamper's Health Enterprises</v>
          </cell>
          <cell r="E374">
            <v>69</v>
          </cell>
          <cell r="O374">
            <v>26801</v>
          </cell>
          <cell r="P374" t="str">
            <v>Home Care Professional Services, Inc.</v>
          </cell>
        </row>
        <row r="375">
          <cell r="C375">
            <v>6243</v>
          </cell>
          <cell r="D375" t="str">
            <v>Sooner Health Services</v>
          </cell>
          <cell r="E375">
            <v>45</v>
          </cell>
          <cell r="O375">
            <v>26901</v>
          </cell>
          <cell r="P375" t="str">
            <v>Coosa Valley Home Care Services</v>
          </cell>
        </row>
        <row r="376">
          <cell r="C376">
            <v>6244</v>
          </cell>
          <cell r="D376" t="str">
            <v>Patient's Best Choice Home Healthcare</v>
          </cell>
          <cell r="E376">
            <v>23</v>
          </cell>
          <cell r="O376">
            <v>27001</v>
          </cell>
          <cell r="P376" t="str">
            <v>Tendercare Home Health</v>
          </cell>
        </row>
        <row r="377">
          <cell r="C377">
            <v>6245</v>
          </cell>
          <cell r="D377" t="str">
            <v>Your Healthcare on Wheels, P.C.</v>
          </cell>
          <cell r="E377">
            <v>39</v>
          </cell>
          <cell r="O377">
            <v>27301</v>
          </cell>
          <cell r="P377" t="str">
            <v>Access Home Health</v>
          </cell>
        </row>
        <row r="378">
          <cell r="C378">
            <v>6246</v>
          </cell>
          <cell r="D378" t="str">
            <v>Shepherd Home Health &amp; Hospice, LLC</v>
          </cell>
          <cell r="E378">
            <v>35</v>
          </cell>
          <cell r="O378">
            <v>27401</v>
          </cell>
          <cell r="P378" t="str">
            <v>Denson Home Health, Inc.</v>
          </cell>
        </row>
        <row r="379">
          <cell r="C379">
            <v>6251</v>
          </cell>
          <cell r="D379" t="str">
            <v>Platinum Palliative and Hospice Care, Inc.</v>
          </cell>
          <cell r="E379">
            <v>29</v>
          </cell>
          <cell r="O379">
            <v>27501</v>
          </cell>
          <cell r="P379" t="str">
            <v>Commitment Home Health Services</v>
          </cell>
        </row>
        <row r="380">
          <cell r="C380">
            <v>6253</v>
          </cell>
          <cell r="D380" t="str">
            <v>St. Anthony's Hospice</v>
          </cell>
          <cell r="E380">
            <v>13</v>
          </cell>
          <cell r="O380">
            <v>27901</v>
          </cell>
          <cell r="P380" t="str">
            <v>Halo Home Health</v>
          </cell>
        </row>
        <row r="381">
          <cell r="C381">
            <v>6254</v>
          </cell>
          <cell r="D381" t="str">
            <v>Legacy Hospice Service ATTN: NORMA NELSON</v>
          </cell>
          <cell r="E381">
            <v>31</v>
          </cell>
          <cell r="O381">
            <v>28101</v>
          </cell>
          <cell r="P381" t="str">
            <v>Smart Health Care</v>
          </cell>
        </row>
        <row r="382">
          <cell r="C382">
            <v>6255</v>
          </cell>
          <cell r="D382" t="str">
            <v>Serenity Homecare</v>
          </cell>
          <cell r="E382">
            <v>20</v>
          </cell>
          <cell r="O382">
            <v>28301</v>
          </cell>
          <cell r="P382" t="str">
            <v>VNA of Telfair County, Inc.</v>
          </cell>
        </row>
        <row r="383">
          <cell r="C383">
            <v>6256</v>
          </cell>
          <cell r="D383" t="str">
            <v>Hospice for All Seasons</v>
          </cell>
          <cell r="E383">
            <v>11</v>
          </cell>
          <cell r="O383">
            <v>28401</v>
          </cell>
          <cell r="P383" t="str">
            <v>Express Home Help, Inc. DBA Express Home Help</v>
          </cell>
        </row>
        <row r="384">
          <cell r="C384">
            <v>6257</v>
          </cell>
          <cell r="D384" t="str">
            <v>Disability Resource In-Home Services</v>
          </cell>
          <cell r="E384">
            <v>22</v>
          </cell>
          <cell r="O384">
            <v>28601</v>
          </cell>
          <cell r="P384" t="str">
            <v>United Home Care</v>
          </cell>
        </row>
        <row r="385">
          <cell r="C385">
            <v>6258</v>
          </cell>
          <cell r="D385" t="str">
            <v>Care Dimensions</v>
          </cell>
          <cell r="E385">
            <v>52</v>
          </cell>
          <cell r="O385">
            <v>28801</v>
          </cell>
          <cell r="P385" t="str">
            <v>St. Jude Home Health Care</v>
          </cell>
        </row>
        <row r="386">
          <cell r="C386">
            <v>6264</v>
          </cell>
          <cell r="D386" t="str">
            <v>Selah Hospice Care, Inc</v>
          </cell>
          <cell r="E386">
            <v>48</v>
          </cell>
          <cell r="O386">
            <v>28901</v>
          </cell>
          <cell r="P386" t="str">
            <v>Rio Med 21</v>
          </cell>
        </row>
        <row r="387">
          <cell r="C387">
            <v>6267</v>
          </cell>
          <cell r="D387" t="str">
            <v>South Louisiana Home Health Care</v>
          </cell>
          <cell r="E387">
            <v>12</v>
          </cell>
          <cell r="O387">
            <v>29101</v>
          </cell>
          <cell r="P387" t="str">
            <v>Heritage Home Health</v>
          </cell>
        </row>
        <row r="388">
          <cell r="C388">
            <v>6269</v>
          </cell>
          <cell r="D388" t="str">
            <v>UT Southwestern Home Health Care</v>
          </cell>
          <cell r="E388">
            <v>10</v>
          </cell>
          <cell r="O388">
            <v>29201</v>
          </cell>
          <cell r="P388" t="str">
            <v>Abiding Home Health of Cedar Park</v>
          </cell>
        </row>
        <row r="389">
          <cell r="C389">
            <v>6270</v>
          </cell>
          <cell r="D389" t="str">
            <v>Healthline Homecare Agency, LLC</v>
          </cell>
          <cell r="E389">
            <v>22</v>
          </cell>
          <cell r="O389">
            <v>29301</v>
          </cell>
          <cell r="P389" t="str">
            <v>Lane Home Health, An Affiliate of Lane Reg Med Ctr</v>
          </cell>
        </row>
        <row r="390">
          <cell r="C390">
            <v>6271</v>
          </cell>
          <cell r="D390" t="str">
            <v>Choice Hospice</v>
          </cell>
          <cell r="E390">
            <v>21</v>
          </cell>
          <cell r="O390">
            <v>29401</v>
          </cell>
          <cell r="P390" t="str">
            <v>ResCare HomeCare</v>
          </cell>
        </row>
        <row r="391">
          <cell r="C391">
            <v>6273</v>
          </cell>
          <cell r="D391" t="str">
            <v>Gardendale Hospice</v>
          </cell>
          <cell r="E391">
            <v>26</v>
          </cell>
          <cell r="O391">
            <v>29501</v>
          </cell>
          <cell r="P391" t="str">
            <v>Total Senior Home Health Care, LLC</v>
          </cell>
        </row>
        <row r="392">
          <cell r="C392">
            <v>6661</v>
          </cell>
          <cell r="D392" t="str">
            <v>Optima Home Health Services, LLC</v>
          </cell>
          <cell r="E392">
            <v>15</v>
          </cell>
          <cell r="O392">
            <v>29601</v>
          </cell>
          <cell r="P392" t="str">
            <v>Mercy Home Health</v>
          </cell>
        </row>
        <row r="393">
          <cell r="C393">
            <v>6662</v>
          </cell>
          <cell r="D393" t="str">
            <v>TriCare Hospice, LLC</v>
          </cell>
          <cell r="E393">
            <v>11</v>
          </cell>
          <cell r="O393">
            <v>29701</v>
          </cell>
          <cell r="P393" t="str">
            <v>Home Healthcare of Oklahoma</v>
          </cell>
        </row>
        <row r="394">
          <cell r="C394">
            <v>6664</v>
          </cell>
          <cell r="D394" t="str">
            <v>Legacy Healthcare, Inc</v>
          </cell>
          <cell r="E394">
            <v>56</v>
          </cell>
          <cell r="O394">
            <v>29801</v>
          </cell>
          <cell r="P394" t="str">
            <v>Healing Hearts Home Health Agency of Atascocita</v>
          </cell>
        </row>
        <row r="395">
          <cell r="C395">
            <v>6665</v>
          </cell>
          <cell r="D395" t="str">
            <v>Acute Nursing Care</v>
          </cell>
          <cell r="E395">
            <v>6</v>
          </cell>
          <cell r="O395">
            <v>29901</v>
          </cell>
          <cell r="P395" t="str">
            <v>Renaissance Nursing Services, LLC</v>
          </cell>
        </row>
        <row r="396">
          <cell r="C396">
            <v>6666</v>
          </cell>
          <cell r="D396" t="str">
            <v>Colorado Community Homecare</v>
          </cell>
          <cell r="E396">
            <v>32</v>
          </cell>
          <cell r="O396">
            <v>30101</v>
          </cell>
          <cell r="P396" t="str">
            <v>Sunrise Health Care Services, Ltd.</v>
          </cell>
        </row>
        <row r="397">
          <cell r="C397">
            <v>6667</v>
          </cell>
          <cell r="D397" t="str">
            <v>Angels of Mercy Home Health, LLC</v>
          </cell>
          <cell r="E397">
            <v>23</v>
          </cell>
          <cell r="O397">
            <v>30201</v>
          </cell>
          <cell r="P397" t="str">
            <v>Home Care Management, Inc.</v>
          </cell>
        </row>
        <row r="398">
          <cell r="C398">
            <v>6670</v>
          </cell>
          <cell r="D398" t="str">
            <v>First Choice Home Health Agency</v>
          </cell>
          <cell r="E398">
            <v>33</v>
          </cell>
          <cell r="O398">
            <v>30301</v>
          </cell>
          <cell r="P398" t="str">
            <v>T.H.E. Home Health Agency</v>
          </cell>
        </row>
        <row r="399">
          <cell r="C399">
            <v>6747</v>
          </cell>
          <cell r="D399" t="str">
            <v>Adair County Health Department Home Health</v>
          </cell>
          <cell r="E399">
            <v>17</v>
          </cell>
          <cell r="O399">
            <v>30401</v>
          </cell>
          <cell r="P399" t="str">
            <v>Iowa Home Care</v>
          </cell>
        </row>
        <row r="400">
          <cell r="C400">
            <v>6748</v>
          </cell>
          <cell r="D400" t="str">
            <v>SUPRA Home Care of Shreveport - H.O.</v>
          </cell>
          <cell r="E400">
            <v>21</v>
          </cell>
          <cell r="O400">
            <v>30601</v>
          </cell>
          <cell r="P400" t="str">
            <v>Save Home Health Care, Inc.</v>
          </cell>
        </row>
        <row r="401">
          <cell r="C401">
            <v>6749</v>
          </cell>
          <cell r="D401" t="str">
            <v>Agape Hospice</v>
          </cell>
          <cell r="E401">
            <v>17</v>
          </cell>
          <cell r="O401">
            <v>30701</v>
          </cell>
          <cell r="P401" t="str">
            <v>SunnyBrook Home Care, Inc.</v>
          </cell>
        </row>
        <row r="402">
          <cell r="C402">
            <v>6750</v>
          </cell>
          <cell r="D402" t="str">
            <v>TriCare Home Health Services, Inc.</v>
          </cell>
          <cell r="E402">
            <v>22</v>
          </cell>
          <cell r="O402">
            <v>30901</v>
          </cell>
          <cell r="P402" t="str">
            <v>Star Care Home Health</v>
          </cell>
        </row>
        <row r="403">
          <cell r="C403">
            <v>6751</v>
          </cell>
          <cell r="D403" t="str">
            <v>Active Living Home Health</v>
          </cell>
          <cell r="E403">
            <v>17</v>
          </cell>
          <cell r="O403">
            <v>31001</v>
          </cell>
          <cell r="P403" t="str">
            <v>Home Medical Care, Inc.</v>
          </cell>
        </row>
        <row r="404">
          <cell r="C404">
            <v>6752</v>
          </cell>
          <cell r="D404" t="str">
            <v>Amity Hospice</v>
          </cell>
          <cell r="E404">
            <v>13</v>
          </cell>
          <cell r="O404">
            <v>31401</v>
          </cell>
          <cell r="P404" t="str">
            <v>Pinnacle Home Health</v>
          </cell>
        </row>
        <row r="405">
          <cell r="C405">
            <v>6753</v>
          </cell>
          <cell r="D405" t="str">
            <v>Patient Centered Services, Inc.</v>
          </cell>
          <cell r="E405">
            <v>23</v>
          </cell>
          <cell r="O405">
            <v>31501</v>
          </cell>
          <cell r="P405" t="str">
            <v>Hometown Home Health Care, Inc.</v>
          </cell>
        </row>
        <row r="406">
          <cell r="C406">
            <v>6754</v>
          </cell>
          <cell r="D406" t="str">
            <v>Personal Touch Health Services</v>
          </cell>
          <cell r="E406">
            <v>22</v>
          </cell>
          <cell r="O406">
            <v>31701</v>
          </cell>
          <cell r="P406" t="str">
            <v>Reliant Home Health</v>
          </cell>
        </row>
        <row r="407">
          <cell r="C407">
            <v>6755</v>
          </cell>
          <cell r="D407" t="str">
            <v>Bayfront Home Health Care, LLC</v>
          </cell>
          <cell r="E407">
            <v>23</v>
          </cell>
          <cell r="O407">
            <v>31801</v>
          </cell>
          <cell r="P407" t="str">
            <v>Total Patient Care Home Health</v>
          </cell>
        </row>
        <row r="408">
          <cell r="C408">
            <v>6756</v>
          </cell>
          <cell r="D408" t="str">
            <v>Community Home Health Care of Arkansas, Inc.</v>
          </cell>
          <cell r="E408">
            <v>9</v>
          </cell>
          <cell r="O408">
            <v>32101</v>
          </cell>
          <cell r="P408" t="str">
            <v>Heart to Heart Home Care LLC</v>
          </cell>
        </row>
        <row r="409">
          <cell r="C409">
            <v>6757</v>
          </cell>
          <cell r="D409" t="str">
            <v>Coon Memorial Home Health &amp; Hospice</v>
          </cell>
          <cell r="E409">
            <v>40</v>
          </cell>
          <cell r="O409">
            <v>32301</v>
          </cell>
          <cell r="P409" t="str">
            <v>Patient's Best Choice Home Healthcare</v>
          </cell>
        </row>
        <row r="410">
          <cell r="C410">
            <v>6759</v>
          </cell>
          <cell r="D410" t="str">
            <v>Del Cielo Home Care Services</v>
          </cell>
          <cell r="E410">
            <v>31</v>
          </cell>
          <cell r="O410">
            <v>32401</v>
          </cell>
          <cell r="P410" t="str">
            <v>Caring Professionals Home Care</v>
          </cell>
        </row>
        <row r="411">
          <cell r="C411">
            <v>6760</v>
          </cell>
          <cell r="D411" t="str">
            <v>Extended Family Enterprises dba Extended Family Home Health</v>
          </cell>
          <cell r="E411">
            <v>29</v>
          </cell>
          <cell r="O411">
            <v>32501</v>
          </cell>
          <cell r="P411" t="str">
            <v>J &amp; J Home Care, Inc.</v>
          </cell>
        </row>
        <row r="412">
          <cell r="C412">
            <v>6762</v>
          </cell>
          <cell r="D412" t="str">
            <v>Hillcrest Hospice Inc</v>
          </cell>
          <cell r="E412">
            <v>11</v>
          </cell>
          <cell r="O412">
            <v>32701</v>
          </cell>
          <cell r="P412" t="str">
            <v>HealthWatch Professionals</v>
          </cell>
        </row>
        <row r="413">
          <cell r="C413">
            <v>6763</v>
          </cell>
          <cell r="D413" t="str">
            <v>Hospice of Dubuque</v>
          </cell>
          <cell r="E413">
            <v>10</v>
          </cell>
          <cell r="O413">
            <v>32901</v>
          </cell>
          <cell r="P413" t="str">
            <v>Corazon Home Health</v>
          </cell>
        </row>
        <row r="414">
          <cell r="C414">
            <v>6764</v>
          </cell>
          <cell r="D414" t="str">
            <v>Hospice of the Rapidan (E)</v>
          </cell>
          <cell r="E414">
            <v>5</v>
          </cell>
          <cell r="O414">
            <v>33001</v>
          </cell>
          <cell r="P414" t="str">
            <v>Priority Professional Services</v>
          </cell>
        </row>
        <row r="415">
          <cell r="C415">
            <v>6765</v>
          </cell>
          <cell r="D415" t="str">
            <v>Eyes of Hope Home Health, LLC</v>
          </cell>
          <cell r="E415">
            <v>11</v>
          </cell>
          <cell r="O415">
            <v>33201</v>
          </cell>
          <cell r="P415" t="str">
            <v>Bethany Home Healthcare, Inc.</v>
          </cell>
        </row>
        <row r="416">
          <cell r="C416">
            <v>6766</v>
          </cell>
          <cell r="D416" t="str">
            <v>Progressive Home Health, Inc.</v>
          </cell>
          <cell r="E416">
            <v>35</v>
          </cell>
          <cell r="O416">
            <v>33301</v>
          </cell>
          <cell r="P416" t="str">
            <v>Good Shepherd Home Health Agency</v>
          </cell>
        </row>
        <row r="417">
          <cell r="C417">
            <v>6767</v>
          </cell>
          <cell r="D417" t="str">
            <v>Northwest CO VNA Steamboat Springs (M)</v>
          </cell>
          <cell r="E417">
            <v>19</v>
          </cell>
          <cell r="O417">
            <v>33401</v>
          </cell>
          <cell r="P417" t="str">
            <v>TheraCare Home Health of East Texas</v>
          </cell>
        </row>
        <row r="418">
          <cell r="C418">
            <v>6768</v>
          </cell>
          <cell r="D418" t="str">
            <v>Nurses on Call, Inc</v>
          </cell>
          <cell r="E418">
            <v>2</v>
          </cell>
          <cell r="O418">
            <v>33501</v>
          </cell>
          <cell r="P418" t="str">
            <v>Community Home Care</v>
          </cell>
        </row>
        <row r="419">
          <cell r="C419">
            <v>6769</v>
          </cell>
          <cell r="D419" t="str">
            <v>Pinnacle Hospice Care</v>
          </cell>
          <cell r="E419">
            <v>12</v>
          </cell>
          <cell r="O419">
            <v>33901</v>
          </cell>
          <cell r="P419" t="str">
            <v>Step by Step DME, Inc. d/b/a Step by Step Home Health Care</v>
          </cell>
        </row>
        <row r="420">
          <cell r="C420">
            <v>6770</v>
          </cell>
          <cell r="D420" t="str">
            <v>ProActive Associates, Inc</v>
          </cell>
          <cell r="E420">
            <v>21</v>
          </cell>
          <cell r="O420">
            <v>34001</v>
          </cell>
          <cell r="P420" t="str">
            <v>Tritrax Healthcare Services, LLC</v>
          </cell>
        </row>
        <row r="421">
          <cell r="C421">
            <v>6771</v>
          </cell>
          <cell r="D421" t="str">
            <v>Proactive Home Care, Inc</v>
          </cell>
          <cell r="E421">
            <v>16</v>
          </cell>
          <cell r="O421">
            <v>34201</v>
          </cell>
          <cell r="P421" t="str">
            <v>Saldivar Home Health, Inc.</v>
          </cell>
        </row>
        <row r="422">
          <cell r="C422">
            <v>6772</v>
          </cell>
          <cell r="D422" t="str">
            <v>RGA Home Health Services Inc</v>
          </cell>
          <cell r="E422">
            <v>19</v>
          </cell>
          <cell r="O422">
            <v>34301</v>
          </cell>
          <cell r="P422" t="str">
            <v>Goodwin Home Health</v>
          </cell>
        </row>
        <row r="423">
          <cell r="C423">
            <v>6773</v>
          </cell>
          <cell r="D423" t="str">
            <v>South Plains Community Action Assoc.</v>
          </cell>
          <cell r="E423">
            <v>2</v>
          </cell>
          <cell r="O423">
            <v>34401</v>
          </cell>
          <cell r="P423" t="str">
            <v>St. David Home Health, Inc.</v>
          </cell>
        </row>
        <row r="424">
          <cell r="C424">
            <v>6774</v>
          </cell>
          <cell r="D424" t="str">
            <v>Superior Home Health Care Svs, Inc.</v>
          </cell>
          <cell r="E424">
            <v>8</v>
          </cell>
          <cell r="O424">
            <v>34601</v>
          </cell>
          <cell r="P424" t="str">
            <v>Santa Fe Home Care, LLC</v>
          </cell>
        </row>
        <row r="425">
          <cell r="C425">
            <v>6775</v>
          </cell>
          <cell r="D425" t="str">
            <v>Tritrax Healthcare Services, LLC</v>
          </cell>
          <cell r="E425">
            <v>1</v>
          </cell>
          <cell r="O425">
            <v>34701</v>
          </cell>
          <cell r="P425" t="str">
            <v>Altercare, LLC</v>
          </cell>
        </row>
        <row r="426">
          <cell r="C426">
            <v>6776</v>
          </cell>
          <cell r="D426" t="str">
            <v>Valley Choice Home Health LLC</v>
          </cell>
          <cell r="E426">
            <v>22</v>
          </cell>
          <cell r="O426">
            <v>34801</v>
          </cell>
          <cell r="P426" t="str">
            <v>Summit Home Health</v>
          </cell>
        </row>
        <row r="427">
          <cell r="C427">
            <v>6777</v>
          </cell>
          <cell r="D427" t="str">
            <v>Village Choice Health Care, Inc.</v>
          </cell>
          <cell r="E427">
            <v>39</v>
          </cell>
          <cell r="O427">
            <v>34901</v>
          </cell>
          <cell r="P427" t="str">
            <v>House Call Home Care</v>
          </cell>
        </row>
        <row r="428">
          <cell r="C428">
            <v>6779</v>
          </cell>
          <cell r="D428" t="str">
            <v>THCARE Acquisition, LLC</v>
          </cell>
          <cell r="E428">
            <v>35</v>
          </cell>
          <cell r="O428">
            <v>35101</v>
          </cell>
          <cell r="P428" t="str">
            <v>Rice Enterprises, L.L.C</v>
          </cell>
        </row>
        <row r="429">
          <cell r="C429">
            <v>6782</v>
          </cell>
          <cell r="D429" t="str">
            <v>Angels Care Home Health of Salina</v>
          </cell>
          <cell r="E429">
            <v>6</v>
          </cell>
          <cell r="O429">
            <v>35201</v>
          </cell>
          <cell r="P429" t="str">
            <v>Platinum Health Care of Oklahoma</v>
          </cell>
        </row>
        <row r="430">
          <cell r="C430">
            <v>6784</v>
          </cell>
          <cell r="D430" t="str">
            <v>Abilene Home Health Professional Care, Inc.</v>
          </cell>
          <cell r="E430">
            <v>20</v>
          </cell>
          <cell r="O430">
            <v>35301</v>
          </cell>
          <cell r="P430" t="str">
            <v>Above &amp; Beyond Home Health</v>
          </cell>
        </row>
        <row r="431">
          <cell r="C431">
            <v>6807</v>
          </cell>
          <cell r="D431" t="str">
            <v>Choice Home Health, Inc.</v>
          </cell>
          <cell r="E431">
            <v>2</v>
          </cell>
          <cell r="O431">
            <v>35401</v>
          </cell>
          <cell r="P431" t="str">
            <v>Total Health Services</v>
          </cell>
        </row>
        <row r="432">
          <cell r="C432">
            <v>6841</v>
          </cell>
          <cell r="D432" t="str">
            <v>Perfect Home Care, Inc.</v>
          </cell>
          <cell r="E432">
            <v>5</v>
          </cell>
          <cell r="O432">
            <v>35601</v>
          </cell>
          <cell r="P432" t="str">
            <v>Proactive Home Care</v>
          </cell>
        </row>
        <row r="433">
          <cell r="C433">
            <v>6846</v>
          </cell>
          <cell r="D433" t="str">
            <v>Professional Home Care Associates</v>
          </cell>
          <cell r="E433">
            <v>10</v>
          </cell>
          <cell r="O433">
            <v>35801</v>
          </cell>
          <cell r="P433" t="str">
            <v>Prairie View Home Health, Inc.</v>
          </cell>
        </row>
        <row r="434">
          <cell r="C434">
            <v>6854</v>
          </cell>
          <cell r="D434" t="str">
            <v>Su Casa Home Health Services</v>
          </cell>
          <cell r="E434">
            <v>10</v>
          </cell>
          <cell r="O434">
            <v>35901</v>
          </cell>
          <cell r="P434" t="str">
            <v>Saenz Home Health Services, Inc.</v>
          </cell>
        </row>
        <row r="435">
          <cell r="C435">
            <v>6855</v>
          </cell>
          <cell r="D435" t="str">
            <v>Sunrise Health Care Services, Ltd.</v>
          </cell>
          <cell r="E435">
            <v>5</v>
          </cell>
          <cell r="O435">
            <v>36001</v>
          </cell>
          <cell r="P435" t="str">
            <v>Ace Homecare, LLC</v>
          </cell>
        </row>
        <row r="436">
          <cell r="C436">
            <v>6857</v>
          </cell>
          <cell r="D436" t="str">
            <v>Texas Total Care</v>
          </cell>
          <cell r="E436">
            <v>10</v>
          </cell>
          <cell r="O436">
            <v>36002</v>
          </cell>
          <cell r="P436" t="str">
            <v>Ace Homecare, LLC, dba BRL Management Services Division</v>
          </cell>
        </row>
        <row r="437">
          <cell r="C437">
            <v>6882</v>
          </cell>
          <cell r="D437" t="str">
            <v>Alternative Home Health Care</v>
          </cell>
          <cell r="E437">
            <v>10</v>
          </cell>
          <cell r="O437">
            <v>36201</v>
          </cell>
          <cell r="P437" t="str">
            <v>East Texas Management Company, LLC, dba East Texas Home Health</v>
          </cell>
        </row>
        <row r="438">
          <cell r="C438">
            <v>7013</v>
          </cell>
          <cell r="D438" t="str">
            <v>Kiowa Home Health Services</v>
          </cell>
          <cell r="E438">
            <v>10</v>
          </cell>
          <cell r="O438">
            <v>36301</v>
          </cell>
          <cell r="P438" t="str">
            <v>Hallmark Health Care, Inc.</v>
          </cell>
        </row>
        <row r="439">
          <cell r="C439">
            <v>7060</v>
          </cell>
          <cell r="D439" t="str">
            <v>All Care Home Health</v>
          </cell>
          <cell r="E439">
            <v>5</v>
          </cell>
          <cell r="O439">
            <v>36401</v>
          </cell>
          <cell r="P439" t="str">
            <v>CT Pediatric Services, Inc.</v>
          </cell>
        </row>
        <row r="440">
          <cell r="C440">
            <v>7068</v>
          </cell>
          <cell r="D440" t="str">
            <v>Champion Care, Inc.</v>
          </cell>
          <cell r="E440">
            <v>5</v>
          </cell>
          <cell r="O440">
            <v>36501</v>
          </cell>
          <cell r="P440" t="str">
            <v>Central Louisiana Home Health Care, Inc.</v>
          </cell>
        </row>
        <row r="441">
          <cell r="C441">
            <v>7120</v>
          </cell>
          <cell r="D441" t="str">
            <v>Premier Home Health, Inc.</v>
          </cell>
          <cell r="E441">
            <v>9</v>
          </cell>
          <cell r="O441">
            <v>36601</v>
          </cell>
          <cell r="P441" t="str">
            <v>Platinum Home Health, Inc.</v>
          </cell>
        </row>
        <row r="442">
          <cell r="C442">
            <v>7159</v>
          </cell>
          <cell r="D442" t="str">
            <v>Arizona Home Care</v>
          </cell>
          <cell r="E442">
            <v>5</v>
          </cell>
          <cell r="O442">
            <v>37001</v>
          </cell>
          <cell r="P442" t="str">
            <v>Better Care Home Health, Inc.</v>
          </cell>
        </row>
        <row r="443">
          <cell r="C443">
            <v>7177</v>
          </cell>
          <cell r="D443" t="str">
            <v>El Sol Home Health</v>
          </cell>
          <cell r="E443">
            <v>5</v>
          </cell>
          <cell r="O443">
            <v>37101</v>
          </cell>
          <cell r="P443" t="str">
            <v>Medical Arts Hospital Home Care</v>
          </cell>
        </row>
        <row r="444">
          <cell r="C444">
            <v>7255</v>
          </cell>
          <cell r="D444" t="str">
            <v>21st Century Home Health</v>
          </cell>
          <cell r="E444">
            <v>16</v>
          </cell>
          <cell r="O444">
            <v>37301</v>
          </cell>
          <cell r="P444" t="str">
            <v>VNA of Middlesex-East</v>
          </cell>
        </row>
        <row r="445">
          <cell r="C445">
            <v>7278</v>
          </cell>
          <cell r="D445" t="str">
            <v>Community Home Health &amp; Hospice</v>
          </cell>
          <cell r="E445">
            <v>5</v>
          </cell>
          <cell r="O445">
            <v>37501</v>
          </cell>
          <cell r="P445" t="str">
            <v>Family Home Care, Inc.</v>
          </cell>
        </row>
        <row r="446">
          <cell r="C446">
            <v>7535</v>
          </cell>
          <cell r="D446" t="str">
            <v>Southwest Home Health Care, Inc.</v>
          </cell>
          <cell r="E446">
            <v>15</v>
          </cell>
          <cell r="O446">
            <v>37601</v>
          </cell>
          <cell r="P446" t="str">
            <v xml:space="preserve">Health Concepts Home Health </v>
          </cell>
        </row>
        <row r="447">
          <cell r="C447">
            <v>7559</v>
          </cell>
          <cell r="D447" t="str">
            <v>Better Care Home Health, Inc.</v>
          </cell>
          <cell r="E447">
            <v>5</v>
          </cell>
          <cell r="O447">
            <v>37701</v>
          </cell>
          <cell r="P447" t="str">
            <v>Magic Valley Health Services</v>
          </cell>
        </row>
        <row r="448">
          <cell r="C448">
            <v>7674</v>
          </cell>
          <cell r="D448" t="str">
            <v>Hancock Home Health, Inc.</v>
          </cell>
          <cell r="E448">
            <v>2</v>
          </cell>
          <cell r="O448">
            <v>37801</v>
          </cell>
          <cell r="P448" t="str">
            <v>Accord Home Care, Inc.</v>
          </cell>
        </row>
        <row r="449">
          <cell r="C449">
            <v>7675</v>
          </cell>
          <cell r="D449" t="str">
            <v>Health Services of Coshocton County</v>
          </cell>
          <cell r="E449">
            <v>1</v>
          </cell>
          <cell r="O449">
            <v>37901</v>
          </cell>
          <cell r="P449" t="str">
            <v>Pinnacle Home Health</v>
          </cell>
        </row>
        <row r="450">
          <cell r="C450">
            <v>8071</v>
          </cell>
          <cell r="D450" t="str">
            <v>Friendship Home Health</v>
          </cell>
          <cell r="E450">
            <v>5</v>
          </cell>
          <cell r="O450">
            <v>38001</v>
          </cell>
          <cell r="P450" t="str">
            <v>Precise Home Care</v>
          </cell>
        </row>
        <row r="451">
          <cell r="C451">
            <v>8302</v>
          </cell>
          <cell r="D451" t="str">
            <v>IVNA Home Health Care</v>
          </cell>
          <cell r="E451">
            <v>5</v>
          </cell>
          <cell r="O451">
            <v>38101</v>
          </cell>
          <cell r="P451" t="str">
            <v>Bowes In-Home Care, Inc.</v>
          </cell>
        </row>
        <row r="452">
          <cell r="C452">
            <v>8433</v>
          </cell>
          <cell r="D452" t="str">
            <v>Visiting Nurse Services, Inc.</v>
          </cell>
          <cell r="E452">
            <v>5</v>
          </cell>
          <cell r="O452">
            <v>38201</v>
          </cell>
          <cell r="P452" t="str">
            <v>Lewis Home Health Care, Inc.</v>
          </cell>
        </row>
        <row r="453">
          <cell r="C453">
            <v>8443</v>
          </cell>
          <cell r="D453" t="str">
            <v>Akeso Health Services</v>
          </cell>
          <cell r="E453">
            <v>5</v>
          </cell>
          <cell r="O453">
            <v>38301</v>
          </cell>
          <cell r="P453" t="str">
            <v>Englewood Health Systems, Inc Home Health Agency</v>
          </cell>
        </row>
        <row r="454">
          <cell r="C454">
            <v>8636</v>
          </cell>
          <cell r="D454" t="str">
            <v>Adiel Home Health Agency</v>
          </cell>
          <cell r="E454">
            <v>7</v>
          </cell>
          <cell r="O454">
            <v>38501</v>
          </cell>
          <cell r="P454" t="str">
            <v>Saturday Partners, LLC</v>
          </cell>
        </row>
        <row r="455">
          <cell r="C455">
            <v>9002</v>
          </cell>
          <cell r="D455" t="str">
            <v>Rehab Matters Home Health</v>
          </cell>
          <cell r="E455">
            <v>12</v>
          </cell>
          <cell r="O455">
            <v>38601</v>
          </cell>
          <cell r="P455" t="str">
            <v>Health Department of Northwest Michgan</v>
          </cell>
        </row>
        <row r="456">
          <cell r="C456">
            <v>9042</v>
          </cell>
          <cell r="D456" t="str">
            <v>Carroll Area Nursing Services</v>
          </cell>
          <cell r="E456">
            <v>9</v>
          </cell>
          <cell r="O456">
            <v>38801</v>
          </cell>
          <cell r="P456" t="str">
            <v>Emerald Home Healthcare Service LLC</v>
          </cell>
        </row>
        <row r="457">
          <cell r="C457">
            <v>9079</v>
          </cell>
          <cell r="D457" t="str">
            <v>Laredo Quality Home Health, Inc.</v>
          </cell>
          <cell r="E457">
            <v>3</v>
          </cell>
          <cell r="O457">
            <v>38901</v>
          </cell>
          <cell r="P457" t="str">
            <v>Imparting Knowledge Home Health, Inc.</v>
          </cell>
        </row>
        <row r="458">
          <cell r="C458">
            <v>9144</v>
          </cell>
          <cell r="D458" t="str">
            <v>Exclusive Home Health and Hospice, Inc. - H.O.</v>
          </cell>
          <cell r="E458">
            <v>18</v>
          </cell>
          <cell r="O458">
            <v>39101</v>
          </cell>
          <cell r="P458" t="str">
            <v>Angelitos Healthcare</v>
          </cell>
        </row>
        <row r="459">
          <cell r="C459">
            <v>9156</v>
          </cell>
          <cell r="D459" t="str">
            <v>Home Health Innovations, Inc.</v>
          </cell>
          <cell r="E459">
            <v>10</v>
          </cell>
          <cell r="O459">
            <v>39201</v>
          </cell>
          <cell r="P459" t="str">
            <v>1st Choice Home Health</v>
          </cell>
        </row>
        <row r="460">
          <cell r="C460">
            <v>9161</v>
          </cell>
          <cell r="D460" t="str">
            <v>IPR HealthCare Systems, Inc.</v>
          </cell>
          <cell r="E460">
            <v>5</v>
          </cell>
          <cell r="O460">
            <v>39301</v>
          </cell>
          <cell r="P460" t="str">
            <v>Continuum Home Health, Inc.</v>
          </cell>
        </row>
        <row r="461">
          <cell r="C461">
            <v>9167</v>
          </cell>
          <cell r="D461" t="str">
            <v>Lewis Home Health Care, Inc.</v>
          </cell>
          <cell r="E461">
            <v>5</v>
          </cell>
          <cell r="O461">
            <v>39501</v>
          </cell>
          <cell r="P461" t="str">
            <v>Approved Home Health</v>
          </cell>
        </row>
        <row r="462">
          <cell r="C462">
            <v>9171</v>
          </cell>
          <cell r="D462" t="str">
            <v>MS Health Care, Inc.</v>
          </cell>
          <cell r="E462">
            <v>10</v>
          </cell>
          <cell r="O462">
            <v>39701</v>
          </cell>
          <cell r="P462" t="str">
            <v>Quest Home Health Care, Inc.</v>
          </cell>
        </row>
        <row r="463">
          <cell r="C463">
            <v>9186</v>
          </cell>
          <cell r="D463" t="str">
            <v>Rural Home Health of West Texas, Inc.</v>
          </cell>
          <cell r="E463">
            <v>10</v>
          </cell>
          <cell r="O463">
            <v>39801</v>
          </cell>
          <cell r="P463" t="str">
            <v>Excell Home &amp; Hospice</v>
          </cell>
        </row>
        <row r="464">
          <cell r="C464">
            <v>9204</v>
          </cell>
          <cell r="D464" t="str">
            <v>Uresti Senior Assistance</v>
          </cell>
          <cell r="E464">
            <v>5</v>
          </cell>
          <cell r="O464">
            <v>39901</v>
          </cell>
          <cell r="P464" t="str">
            <v>PTL Health Care, Inc.</v>
          </cell>
        </row>
        <row r="465">
          <cell r="C465">
            <v>9218</v>
          </cell>
          <cell r="D465" t="str">
            <v>Approved Home Health Care</v>
          </cell>
          <cell r="E465">
            <v>14</v>
          </cell>
          <cell r="O465">
            <v>40001</v>
          </cell>
          <cell r="P465" t="str">
            <v>Bishop Home Healthcare, dba Lifetime Home Health, LLC</v>
          </cell>
        </row>
        <row r="466">
          <cell r="C466">
            <v>9239</v>
          </cell>
          <cell r="D466" t="str">
            <v>El Paso Nursing Services</v>
          </cell>
          <cell r="E466">
            <v>9</v>
          </cell>
          <cell r="O466">
            <v>40101</v>
          </cell>
          <cell r="P466" t="str">
            <v>Heritage Homecare</v>
          </cell>
        </row>
        <row r="467">
          <cell r="C467">
            <v>9258</v>
          </cell>
          <cell r="D467" t="str">
            <v>IPH Home Health Care, Inc. - McAllen</v>
          </cell>
          <cell r="E467">
            <v>1</v>
          </cell>
          <cell r="O467">
            <v>40201</v>
          </cell>
          <cell r="P467" t="str">
            <v>Hestie Home Health Care</v>
          </cell>
        </row>
        <row r="468">
          <cell r="C468">
            <v>9263</v>
          </cell>
          <cell r="D468" t="str">
            <v>M &amp; L Medical Services, Inc.</v>
          </cell>
          <cell r="E468">
            <v>10</v>
          </cell>
          <cell r="O468">
            <v>40301</v>
          </cell>
          <cell r="P468" t="str">
            <v>International Health Solutions</v>
          </cell>
        </row>
        <row r="469">
          <cell r="C469">
            <v>9267</v>
          </cell>
          <cell r="D469" t="str">
            <v>Medical Innovations Home Health Care</v>
          </cell>
          <cell r="E469">
            <v>12</v>
          </cell>
          <cell r="O469">
            <v>40401</v>
          </cell>
          <cell r="P469" t="str">
            <v>SunCrest Home Health of Manchester, Inc., dba SunCrest Home Health.</v>
          </cell>
        </row>
        <row r="470">
          <cell r="C470">
            <v>9283</v>
          </cell>
          <cell r="D470" t="str">
            <v>Shepard's Crook Nursing Agency</v>
          </cell>
          <cell r="E470">
            <v>5</v>
          </cell>
          <cell r="O470">
            <v>40501</v>
          </cell>
          <cell r="P470" t="str">
            <v>First Choice Healthcare</v>
          </cell>
        </row>
        <row r="471">
          <cell r="C471">
            <v>9285</v>
          </cell>
          <cell r="D471" t="str">
            <v>Soft Touch Home Care, Inc.</v>
          </cell>
          <cell r="E471">
            <v>5</v>
          </cell>
          <cell r="O471">
            <v>40502</v>
          </cell>
          <cell r="P471" t="str">
            <v>First Choice Healthcare - Test Environment Account</v>
          </cell>
        </row>
        <row r="472">
          <cell r="C472">
            <v>9485</v>
          </cell>
          <cell r="D472" t="str">
            <v>RURAL HEALTH CARE ADVANTAGE</v>
          </cell>
          <cell r="E472">
            <v>1</v>
          </cell>
          <cell r="O472">
            <v>40601</v>
          </cell>
          <cell r="P472" t="str">
            <v>Angel Hearts Plus, LLC</v>
          </cell>
        </row>
        <row r="473">
          <cell r="C473">
            <v>9538</v>
          </cell>
          <cell r="D473" t="str">
            <v>Egan Nursing Services</v>
          </cell>
          <cell r="E473">
            <v>4</v>
          </cell>
          <cell r="O473">
            <v>40701</v>
          </cell>
          <cell r="P473" t="str">
            <v>Hancock Home Health, Inc.</v>
          </cell>
        </row>
        <row r="474">
          <cell r="C474">
            <v>9638</v>
          </cell>
          <cell r="D474" t="str">
            <v>Emberton &amp; Co. Home Health, L.L.C.</v>
          </cell>
          <cell r="E474">
            <v>4</v>
          </cell>
          <cell r="O474">
            <v>40801</v>
          </cell>
          <cell r="P474" t="str">
            <v>Excellent Home Health Care, Inc.</v>
          </cell>
        </row>
        <row r="475">
          <cell r="C475">
            <v>9754</v>
          </cell>
          <cell r="D475" t="str">
            <v>Hometown Home Health Care, Inc.</v>
          </cell>
          <cell r="E475">
            <v>6</v>
          </cell>
          <cell r="O475">
            <v>41001</v>
          </cell>
          <cell r="P475" t="str">
            <v>Palmer Home Health Agency</v>
          </cell>
        </row>
        <row r="476">
          <cell r="C476">
            <v>9925</v>
          </cell>
          <cell r="D476" t="str">
            <v>Care First, Inc.</v>
          </cell>
          <cell r="E476">
            <v>10</v>
          </cell>
          <cell r="O476">
            <v>41201</v>
          </cell>
          <cell r="P476" t="str">
            <v>Southwest Home Health Services</v>
          </cell>
        </row>
        <row r="477">
          <cell r="C477">
            <v>10049</v>
          </cell>
          <cell r="D477" t="str">
            <v>Here to Work Errand &amp; Assistance Services, LLC</v>
          </cell>
          <cell r="E477">
            <v>2</v>
          </cell>
          <cell r="O477">
            <v>41301</v>
          </cell>
          <cell r="P477" t="str">
            <v>Memorial Hospital Home Care</v>
          </cell>
        </row>
        <row r="478">
          <cell r="C478">
            <v>10576</v>
          </cell>
          <cell r="D478" t="str">
            <v>Northwest Home Health, Inc.</v>
          </cell>
          <cell r="E478">
            <v>10</v>
          </cell>
          <cell r="O478">
            <v>41401</v>
          </cell>
          <cell r="P478" t="str">
            <v>Pointe Coupee HomeBound Health Services</v>
          </cell>
        </row>
        <row r="479">
          <cell r="C479">
            <v>10604</v>
          </cell>
          <cell r="D479" t="str">
            <v>All About Home Care, Inc.</v>
          </cell>
          <cell r="E479">
            <v>5</v>
          </cell>
          <cell r="O479">
            <v>41601</v>
          </cell>
          <cell r="P479" t="str">
            <v>Tensas Home Health</v>
          </cell>
        </row>
        <row r="480">
          <cell r="C480">
            <v>10756</v>
          </cell>
          <cell r="D480" t="str">
            <v>National Nursing and Rehab SA</v>
          </cell>
          <cell r="E480">
            <v>10</v>
          </cell>
          <cell r="O480">
            <v>41701</v>
          </cell>
          <cell r="P480" t="str">
            <v>Medical Insights &amp; Care Unlimited, LP</v>
          </cell>
        </row>
        <row r="481">
          <cell r="C481">
            <v>10789</v>
          </cell>
          <cell r="D481" t="str">
            <v>VNA of Albany</v>
          </cell>
          <cell r="E481">
            <v>5</v>
          </cell>
          <cell r="O481">
            <v>41801</v>
          </cell>
          <cell r="P481" t="str">
            <v>Available Home Care Inc.</v>
          </cell>
        </row>
        <row r="482">
          <cell r="C482">
            <v>10795</v>
          </cell>
          <cell r="D482" t="str">
            <v>1st Choice Home Health</v>
          </cell>
          <cell r="E482">
            <v>14</v>
          </cell>
          <cell r="O482">
            <v>41901</v>
          </cell>
          <cell r="P482" t="str">
            <v>Horizon Care Home Health Services Inc.</v>
          </cell>
        </row>
        <row r="483">
          <cell r="C483">
            <v>10831</v>
          </cell>
          <cell r="D483" t="str">
            <v>Denson Home Health, Inc.</v>
          </cell>
          <cell r="E483">
            <v>2</v>
          </cell>
          <cell r="O483">
            <v>42001</v>
          </cell>
          <cell r="P483" t="str">
            <v>Amado Home Health Care</v>
          </cell>
        </row>
        <row r="484">
          <cell r="C484">
            <v>10895</v>
          </cell>
          <cell r="D484" t="str">
            <v>Amara Hospice</v>
          </cell>
          <cell r="E484">
            <v>13</v>
          </cell>
          <cell r="O484">
            <v>42101</v>
          </cell>
          <cell r="P484" t="str">
            <v>NurseSource Home Care, dba Carroll Home Health</v>
          </cell>
        </row>
        <row r="485">
          <cell r="C485">
            <v>11079</v>
          </cell>
          <cell r="D485" t="str">
            <v>A-Care Home Health Services</v>
          </cell>
          <cell r="E485">
            <v>10</v>
          </cell>
          <cell r="O485">
            <v>42201</v>
          </cell>
          <cell r="P485" t="str">
            <v>S&amp;R Home Health</v>
          </cell>
        </row>
        <row r="486">
          <cell r="C486">
            <v>11080</v>
          </cell>
          <cell r="D486" t="str">
            <v>ABC Home Health dba Lakeview Home Care</v>
          </cell>
          <cell r="E486">
            <v>10</v>
          </cell>
          <cell r="O486">
            <v>42301</v>
          </cell>
          <cell r="P486" t="str">
            <v>Heritage Home Health, dba EnTrust Home Health</v>
          </cell>
        </row>
        <row r="487">
          <cell r="C487">
            <v>11082</v>
          </cell>
          <cell r="D487" t="str">
            <v>Ace Homecare, LLC</v>
          </cell>
          <cell r="E487">
            <v>18</v>
          </cell>
          <cell r="O487">
            <v>42401</v>
          </cell>
          <cell r="P487" t="str">
            <v>Achieve Home Care</v>
          </cell>
        </row>
        <row r="488">
          <cell r="C488">
            <v>11083</v>
          </cell>
          <cell r="D488" t="str">
            <v>Advantage Home Health Care</v>
          </cell>
          <cell r="E488">
            <v>10</v>
          </cell>
          <cell r="O488">
            <v>42501</v>
          </cell>
          <cell r="P488" t="str">
            <v>San Jose Home Health Care, LLC</v>
          </cell>
        </row>
        <row r="489">
          <cell r="C489">
            <v>11084</v>
          </cell>
          <cell r="D489" t="str">
            <v>Angels of Mercy Home Health Care, Inc.</v>
          </cell>
          <cell r="E489">
            <v>12</v>
          </cell>
          <cell r="O489">
            <v>42701</v>
          </cell>
          <cell r="P489" t="str">
            <v>Calhoun County Public Health</v>
          </cell>
        </row>
        <row r="490">
          <cell r="C490">
            <v>11090</v>
          </cell>
          <cell r="D490" t="str">
            <v>Best Home Health H.O.</v>
          </cell>
          <cell r="E490">
            <v>20</v>
          </cell>
          <cell r="O490">
            <v>42801</v>
          </cell>
          <cell r="P490" t="str">
            <v>Rehab Matters Home Health</v>
          </cell>
        </row>
        <row r="491">
          <cell r="C491">
            <v>11092</v>
          </cell>
          <cell r="D491" t="str">
            <v>City-County Home Health Service</v>
          </cell>
          <cell r="E491">
            <v>10</v>
          </cell>
          <cell r="O491">
            <v>42901</v>
          </cell>
          <cell r="P491" t="str">
            <v>Senior Select Home Health Services, LLC</v>
          </cell>
        </row>
        <row r="492">
          <cell r="C492">
            <v>11094</v>
          </cell>
          <cell r="D492" t="str">
            <v>Concord Home Care, Inc.</v>
          </cell>
          <cell r="E492">
            <v>10</v>
          </cell>
          <cell r="O492">
            <v>43001</v>
          </cell>
          <cell r="P492" t="str">
            <v>West Carroll Memorial Hospital Home Health</v>
          </cell>
        </row>
        <row r="493">
          <cell r="C493">
            <v>11096</v>
          </cell>
          <cell r="D493" t="str">
            <v>D'Oro Home Health Services</v>
          </cell>
          <cell r="E493">
            <v>19</v>
          </cell>
          <cell r="O493">
            <v>43101</v>
          </cell>
          <cell r="P493" t="str">
            <v>Laredo Quality Home Health, Inc.</v>
          </cell>
        </row>
        <row r="494">
          <cell r="C494">
            <v>11098</v>
          </cell>
          <cell r="D494" t="str">
            <v>Diversified Health Services, Inc.</v>
          </cell>
          <cell r="E494">
            <v>20</v>
          </cell>
          <cell r="O494">
            <v>43201</v>
          </cell>
          <cell r="P494" t="str">
            <v>Ambercare Home Health</v>
          </cell>
        </row>
        <row r="495">
          <cell r="C495">
            <v>11101</v>
          </cell>
          <cell r="D495" t="str">
            <v>First Care Hm Hlth of Eastern Nebraska</v>
          </cell>
          <cell r="E495">
            <v>12</v>
          </cell>
          <cell r="O495">
            <v>43301</v>
          </cell>
          <cell r="P495" t="str">
            <v>Cogdell Home Health</v>
          </cell>
        </row>
        <row r="496">
          <cell r="C496">
            <v>11102</v>
          </cell>
          <cell r="D496" t="str">
            <v>GentleCare Home Health, LLC</v>
          </cell>
          <cell r="E496">
            <v>20</v>
          </cell>
          <cell r="O496">
            <v>43401</v>
          </cell>
          <cell r="P496" t="str">
            <v>ACE Pediatric and Adult Home Nursing Agency</v>
          </cell>
        </row>
        <row r="497">
          <cell r="C497">
            <v>11104</v>
          </cell>
          <cell r="D497" t="str">
            <v>Green Country Home Care, Inc.</v>
          </cell>
          <cell r="E497">
            <v>10</v>
          </cell>
          <cell r="O497">
            <v>43501</v>
          </cell>
          <cell r="P497" t="str">
            <v>Peters Agency Home Health Services, LLC</v>
          </cell>
        </row>
        <row r="498">
          <cell r="C498">
            <v>11105</v>
          </cell>
          <cell r="D498" t="str">
            <v>Harmon County Home Health Care</v>
          </cell>
          <cell r="E498">
            <v>15</v>
          </cell>
          <cell r="O498">
            <v>43502</v>
          </cell>
          <cell r="P498" t="str">
            <v>Peters Agency Home Health Services, Inc.</v>
          </cell>
        </row>
        <row r="499">
          <cell r="C499">
            <v>11107</v>
          </cell>
          <cell r="D499" t="str">
            <v>Healthview Home Health</v>
          </cell>
          <cell r="E499">
            <v>10</v>
          </cell>
          <cell r="O499">
            <v>43601</v>
          </cell>
          <cell r="P499" t="str">
            <v>Infusion Plus, LLC</v>
          </cell>
        </row>
        <row r="500">
          <cell r="C500">
            <v>11108</v>
          </cell>
          <cell r="D500" t="str">
            <v>Home Health Resources, Inc.</v>
          </cell>
          <cell r="E500">
            <v>6</v>
          </cell>
          <cell r="O500">
            <v>43701</v>
          </cell>
          <cell r="P500" t="str">
            <v>Honor Care Home Health</v>
          </cell>
        </row>
        <row r="501">
          <cell r="C501">
            <v>11114</v>
          </cell>
          <cell r="D501" t="str">
            <v>Housecalls Home Health Services H.O.</v>
          </cell>
          <cell r="E501">
            <v>15</v>
          </cell>
          <cell r="O501">
            <v>43901</v>
          </cell>
          <cell r="P501" t="str">
            <v>Perfect Home Care, Inc.</v>
          </cell>
        </row>
        <row r="502">
          <cell r="C502">
            <v>11116</v>
          </cell>
          <cell r="D502" t="str">
            <v>Lakeland Health Care Services, Inc.</v>
          </cell>
          <cell r="E502">
            <v>16</v>
          </cell>
          <cell r="O502">
            <v>44001</v>
          </cell>
          <cell r="P502" t="str">
            <v>A Trinity Valley Home Health &amp; Therapy</v>
          </cell>
        </row>
        <row r="503">
          <cell r="C503">
            <v>11118</v>
          </cell>
          <cell r="D503" t="str">
            <v>M.E. Home Health</v>
          </cell>
          <cell r="E503">
            <v>10</v>
          </cell>
          <cell r="O503">
            <v>44101</v>
          </cell>
          <cell r="P503" t="str">
            <v>Healthy Horizons Homecare, LLC</v>
          </cell>
        </row>
        <row r="504">
          <cell r="C504">
            <v>11119</v>
          </cell>
          <cell r="D504" t="str">
            <v>Magnolia Home Health Care, Inc.</v>
          </cell>
          <cell r="E504">
            <v>10</v>
          </cell>
          <cell r="O504">
            <v>44201</v>
          </cell>
          <cell r="P504" t="str">
            <v>Caring Hearts Pediatric Extended Care Center, Inc.</v>
          </cell>
        </row>
        <row r="505">
          <cell r="C505">
            <v>11121</v>
          </cell>
          <cell r="D505" t="str">
            <v>Med-Corp Home Health, Inc.</v>
          </cell>
          <cell r="E505">
            <v>15</v>
          </cell>
          <cell r="O505">
            <v>44301</v>
          </cell>
          <cell r="P505" t="str">
            <v>Eyes of Hope Home Health, LLC</v>
          </cell>
        </row>
        <row r="506">
          <cell r="C506">
            <v>11122</v>
          </cell>
          <cell r="D506" t="str">
            <v>MGM-Vision Healthcare Services, Inc.</v>
          </cell>
          <cell r="E506">
            <v>13</v>
          </cell>
          <cell r="O506">
            <v>44401</v>
          </cell>
          <cell r="P506" t="str">
            <v>Mangold Memorial Hospital Home Health Care</v>
          </cell>
        </row>
        <row r="507">
          <cell r="C507">
            <v>11125</v>
          </cell>
          <cell r="D507" t="str">
            <v>National Homecare Services - Shreveport</v>
          </cell>
          <cell r="E507">
            <v>20</v>
          </cell>
          <cell r="O507">
            <v>44501</v>
          </cell>
          <cell r="P507" t="str">
            <v>Tranquility Home Health</v>
          </cell>
        </row>
        <row r="508">
          <cell r="C508">
            <v>11128</v>
          </cell>
          <cell r="D508" t="str">
            <v>Newman Memorial Hospital Home Health</v>
          </cell>
          <cell r="E508">
            <v>15</v>
          </cell>
          <cell r="O508">
            <v>44601</v>
          </cell>
          <cell r="P508" t="str">
            <v>Hazelton General Home Care</v>
          </cell>
        </row>
        <row r="509">
          <cell r="C509">
            <v>11129</v>
          </cell>
          <cell r="D509" t="str">
            <v>Nursing Specialties</v>
          </cell>
          <cell r="E509">
            <v>14</v>
          </cell>
          <cell r="O509">
            <v>44701</v>
          </cell>
          <cell r="P509" t="str">
            <v>Border Skilled Services, Inc.</v>
          </cell>
        </row>
        <row r="510">
          <cell r="C510">
            <v>11132</v>
          </cell>
          <cell r="D510" t="str">
            <v>R &amp; R Home Care</v>
          </cell>
          <cell r="E510">
            <v>10</v>
          </cell>
          <cell r="O510">
            <v>44801</v>
          </cell>
          <cell r="P510" t="str">
            <v>Share Home Health Agency</v>
          </cell>
        </row>
        <row r="511">
          <cell r="C511">
            <v>11133</v>
          </cell>
          <cell r="D511" t="str">
            <v>Reliant Home Health</v>
          </cell>
          <cell r="E511">
            <v>16</v>
          </cell>
          <cell r="O511">
            <v>44901</v>
          </cell>
          <cell r="P511" t="str">
            <v>Akeso Health Services</v>
          </cell>
        </row>
        <row r="512">
          <cell r="C512">
            <v>11137</v>
          </cell>
          <cell r="D512" t="str">
            <v>S &amp; S Billing Services</v>
          </cell>
          <cell r="E512">
            <v>2</v>
          </cell>
          <cell r="O512">
            <v>45101</v>
          </cell>
          <cell r="P512" t="str">
            <v>Friends Healthcare Services Inc.</v>
          </cell>
        </row>
        <row r="513">
          <cell r="C513">
            <v>11138</v>
          </cell>
          <cell r="D513" t="str">
            <v>S.E. Texas HomeCare Specialists, Inc.</v>
          </cell>
          <cell r="E513">
            <v>10</v>
          </cell>
          <cell r="O513">
            <v>45201</v>
          </cell>
          <cell r="P513" t="str">
            <v>Providence Home Care</v>
          </cell>
        </row>
        <row r="514">
          <cell r="C514">
            <v>11140</v>
          </cell>
          <cell r="D514" t="str">
            <v>Santa Fe Health Care, Inc.</v>
          </cell>
          <cell r="E514">
            <v>15</v>
          </cell>
          <cell r="O514">
            <v>45301</v>
          </cell>
          <cell r="P514" t="str">
            <v>Covenant Home Health Care Service</v>
          </cell>
        </row>
        <row r="515">
          <cell r="C515">
            <v>11141</v>
          </cell>
          <cell r="D515" t="str">
            <v>Save Home Health Care, Inc.</v>
          </cell>
          <cell r="E515">
            <v>28</v>
          </cell>
          <cell r="O515">
            <v>45401</v>
          </cell>
          <cell r="P515" t="str">
            <v>Allegiance Home Health &amp; Rehab, Inc.</v>
          </cell>
        </row>
        <row r="516">
          <cell r="C516">
            <v>11144</v>
          </cell>
          <cell r="D516" t="str">
            <v>Solana Home Health Agency, LLC</v>
          </cell>
          <cell r="E516">
            <v>10</v>
          </cell>
          <cell r="O516">
            <v>45501</v>
          </cell>
          <cell r="P516" t="str">
            <v>Pulse Home Health Care, Inc.</v>
          </cell>
        </row>
        <row r="517">
          <cell r="C517">
            <v>11145</v>
          </cell>
          <cell r="D517" t="str">
            <v>St. Peters Home Health, Inc.</v>
          </cell>
          <cell r="E517">
            <v>10</v>
          </cell>
          <cell r="O517">
            <v>45601</v>
          </cell>
          <cell r="P517" t="str">
            <v>Lower Valley Home Health</v>
          </cell>
        </row>
        <row r="518">
          <cell r="C518">
            <v>11146</v>
          </cell>
          <cell r="D518" t="str">
            <v>Senior Home Care Inc.</v>
          </cell>
          <cell r="E518">
            <v>15</v>
          </cell>
          <cell r="O518">
            <v>45701</v>
          </cell>
          <cell r="P518" t="str">
            <v>Angel Care Home Health Services</v>
          </cell>
        </row>
        <row r="519">
          <cell r="C519">
            <v>11149</v>
          </cell>
          <cell r="D519" t="str">
            <v>TLC Home Health Care</v>
          </cell>
          <cell r="E519">
            <v>10</v>
          </cell>
          <cell r="O519">
            <v>45801</v>
          </cell>
          <cell r="P519" t="str">
            <v>AAA Home Health, Inc.</v>
          </cell>
        </row>
        <row r="520">
          <cell r="C520">
            <v>11150</v>
          </cell>
          <cell r="D520" t="str">
            <v>United Home Health Care - Shreveport</v>
          </cell>
          <cell r="E520">
            <v>10</v>
          </cell>
          <cell r="O520">
            <v>45901</v>
          </cell>
          <cell r="P520" t="str">
            <v>GentleCare Home Health, LLC</v>
          </cell>
        </row>
        <row r="521">
          <cell r="C521">
            <v>11152</v>
          </cell>
          <cell r="D521" t="str">
            <v>Verge Home Care, LLC</v>
          </cell>
          <cell r="E521">
            <v>5</v>
          </cell>
          <cell r="O521">
            <v>46001</v>
          </cell>
          <cell r="P521" t="str">
            <v>On-Call Home Health &amp; Rehab Services</v>
          </cell>
        </row>
        <row r="522">
          <cell r="C522">
            <v>11154</v>
          </cell>
          <cell r="D522" t="str">
            <v>Abide Home Care Service, Inc.</v>
          </cell>
          <cell r="E522">
            <v>10</v>
          </cell>
          <cell r="O522">
            <v>46101</v>
          </cell>
          <cell r="P522" t="str">
            <v>Prim Rose Homecare - Hospice</v>
          </cell>
        </row>
        <row r="523">
          <cell r="C523">
            <v>11155</v>
          </cell>
          <cell r="D523" t="str">
            <v>Abundant Health Care, Inc.</v>
          </cell>
          <cell r="E523">
            <v>10</v>
          </cell>
          <cell r="O523">
            <v>46201</v>
          </cell>
          <cell r="P523" t="str">
            <v>Heart 2 Heart Skilled Nursing</v>
          </cell>
        </row>
        <row r="524">
          <cell r="C524">
            <v>11156</v>
          </cell>
          <cell r="D524" t="str">
            <v>Aid &amp; Assistance Home Care</v>
          </cell>
          <cell r="E524">
            <v>5</v>
          </cell>
          <cell r="O524">
            <v>46301</v>
          </cell>
          <cell r="P524" t="str">
            <v>34 HHA, Inc. dba Home Health Care of North Central Texas, Inc.</v>
          </cell>
        </row>
        <row r="525">
          <cell r="C525">
            <v>11157</v>
          </cell>
          <cell r="D525" t="str">
            <v>All Valley Home Health</v>
          </cell>
          <cell r="E525">
            <v>10</v>
          </cell>
          <cell r="O525">
            <v>46401</v>
          </cell>
          <cell r="P525" t="str">
            <v>Choice Home Care</v>
          </cell>
        </row>
        <row r="526">
          <cell r="C526">
            <v>11158</v>
          </cell>
          <cell r="D526" t="str">
            <v>Allstar Healthcare, Inc.</v>
          </cell>
          <cell r="E526">
            <v>20</v>
          </cell>
          <cell r="O526">
            <v>46601</v>
          </cell>
          <cell r="P526" t="str">
            <v>Healing Hands Home Health, Inc.</v>
          </cell>
        </row>
        <row r="527">
          <cell r="C527">
            <v>11159</v>
          </cell>
          <cell r="D527" t="str">
            <v>Alpha Care Home Health, Inc.</v>
          </cell>
          <cell r="E527">
            <v>28</v>
          </cell>
          <cell r="O527">
            <v>46801</v>
          </cell>
          <cell r="P527" t="str">
            <v>CMS</v>
          </cell>
        </row>
        <row r="528">
          <cell r="C528">
            <v>11160</v>
          </cell>
          <cell r="D528" t="str">
            <v>Americare In-Home Care Inc</v>
          </cell>
          <cell r="E528">
            <v>10</v>
          </cell>
          <cell r="O528">
            <v>46901</v>
          </cell>
          <cell r="P528" t="str">
            <v>Rural Home Health of West Texas, Inc.</v>
          </cell>
        </row>
        <row r="529">
          <cell r="C529">
            <v>11161</v>
          </cell>
          <cell r="D529" t="str">
            <v>Americare Nursing Services, Inc.</v>
          </cell>
          <cell r="E529">
            <v>10</v>
          </cell>
          <cell r="O529">
            <v>47101</v>
          </cell>
          <cell r="P529" t="str">
            <v>DNA Home Health Services</v>
          </cell>
        </row>
        <row r="530">
          <cell r="C530">
            <v>11162</v>
          </cell>
          <cell r="D530" t="str">
            <v>Area Home Care, Inc.</v>
          </cell>
          <cell r="E530">
            <v>15</v>
          </cell>
          <cell r="O530">
            <v>47201</v>
          </cell>
          <cell r="P530" t="str">
            <v>Celect Care Home Health, Inc.</v>
          </cell>
        </row>
        <row r="531">
          <cell r="C531">
            <v>11163</v>
          </cell>
          <cell r="D531" t="str">
            <v>Assured Care Health Services</v>
          </cell>
          <cell r="E531">
            <v>10</v>
          </cell>
          <cell r="O531">
            <v>47301</v>
          </cell>
          <cell r="P531" t="str">
            <v>Eastern Oklahoma Home Health Care, Inc.</v>
          </cell>
        </row>
        <row r="532">
          <cell r="C532">
            <v>11165</v>
          </cell>
          <cell r="D532" t="str">
            <v>Casa Linda Home Care, Inc.</v>
          </cell>
          <cell r="E532">
            <v>15</v>
          </cell>
          <cell r="O532">
            <v>47401</v>
          </cell>
          <cell r="P532" t="str">
            <v>Solana Home Health Agency, LLC</v>
          </cell>
        </row>
        <row r="533">
          <cell r="C533">
            <v>11166</v>
          </cell>
          <cell r="D533" t="str">
            <v>Chase Health Care Inc.</v>
          </cell>
          <cell r="E533">
            <v>33</v>
          </cell>
          <cell r="O533">
            <v>47601</v>
          </cell>
          <cell r="P533" t="str">
            <v>Texas Total Care</v>
          </cell>
        </row>
        <row r="534">
          <cell r="C534">
            <v>11167</v>
          </cell>
          <cell r="D534" t="str">
            <v>Christian Home Health Care, Inc.</v>
          </cell>
          <cell r="E534">
            <v>10</v>
          </cell>
          <cell r="O534">
            <v>47701</v>
          </cell>
          <cell r="P534" t="str">
            <v>THCARE Acquisition, LLC DBA Tritrax Healthcare Services</v>
          </cell>
        </row>
        <row r="535">
          <cell r="C535">
            <v>11168</v>
          </cell>
          <cell r="D535" t="str">
            <v>Christian Quality Hm Hlth Care, Inc.</v>
          </cell>
          <cell r="E535">
            <v>10</v>
          </cell>
          <cell r="O535">
            <v>47801</v>
          </cell>
          <cell r="P535" t="str">
            <v>Advantage Home Health and Hospice</v>
          </cell>
        </row>
        <row r="536">
          <cell r="C536">
            <v>11169</v>
          </cell>
          <cell r="D536" t="str">
            <v>Comprehensive Nursing &amp; Hm Hlth Svs</v>
          </cell>
          <cell r="E536">
            <v>10</v>
          </cell>
          <cell r="O536">
            <v>47901</v>
          </cell>
          <cell r="P536" t="str">
            <v>Heavenly Nurses Home Health, LLC</v>
          </cell>
        </row>
        <row r="537">
          <cell r="C537">
            <v>11171</v>
          </cell>
          <cell r="D537" t="str">
            <v>Direct Health Care, Inc.</v>
          </cell>
          <cell r="E537">
            <v>10</v>
          </cell>
          <cell r="O537">
            <v>48001</v>
          </cell>
          <cell r="P537" t="str">
            <v>Rio Valley Healthcare Services, LLC, dba RioMed 21 of SA</v>
          </cell>
        </row>
        <row r="538">
          <cell r="C538">
            <v>11174</v>
          </cell>
          <cell r="D538" t="str">
            <v>DOR ANS HOME HEALTH SERVICE INC H.O.</v>
          </cell>
          <cell r="E538">
            <v>10</v>
          </cell>
          <cell r="O538">
            <v>48101</v>
          </cell>
          <cell r="P538" t="str">
            <v>Crown Technologies</v>
          </cell>
        </row>
        <row r="539">
          <cell r="C539">
            <v>11175</v>
          </cell>
          <cell r="D539" t="str">
            <v>Egan Healthcare of Northshore</v>
          </cell>
          <cell r="E539">
            <v>5</v>
          </cell>
          <cell r="O539">
            <v>700101</v>
          </cell>
          <cell r="P539" t="str">
            <v>Interim Health Care</v>
          </cell>
        </row>
        <row r="540">
          <cell r="C540">
            <v>11176</v>
          </cell>
          <cell r="D540" t="str">
            <v>Family Home Health Services</v>
          </cell>
          <cell r="E540">
            <v>15</v>
          </cell>
          <cell r="O540">
            <v>701101</v>
          </cell>
          <cell r="P540" t="str">
            <v>Southwestern Home Healthcare, Inc.</v>
          </cell>
        </row>
        <row r="541">
          <cell r="C541">
            <v>11177</v>
          </cell>
          <cell r="D541" t="str">
            <v>Frio Hospital Home Health</v>
          </cell>
          <cell r="E541">
            <v>10</v>
          </cell>
          <cell r="O541">
            <v>701401</v>
          </cell>
          <cell r="P541" t="str">
            <v>Family Home Care</v>
          </cell>
        </row>
        <row r="542">
          <cell r="C542">
            <v>11179</v>
          </cell>
          <cell r="D542" t="str">
            <v>Guardian Angel Home Healthcare Services</v>
          </cell>
          <cell r="E542">
            <v>5</v>
          </cell>
          <cell r="O542">
            <v>701901</v>
          </cell>
          <cell r="P542" t="str">
            <v>Terrebonne Homecare, Inc.</v>
          </cell>
        </row>
        <row r="543">
          <cell r="C543">
            <v>11182</v>
          </cell>
          <cell r="D543" t="str">
            <v>Healing Touch Homecare Services</v>
          </cell>
          <cell r="E543">
            <v>15</v>
          </cell>
          <cell r="O543">
            <v>702001</v>
          </cell>
          <cell r="P543" t="str">
            <v>Gibson Health Services</v>
          </cell>
        </row>
        <row r="544">
          <cell r="C544">
            <v>11183</v>
          </cell>
          <cell r="D544" t="str">
            <v>Health Care Options, Inc.- Lafayette</v>
          </cell>
          <cell r="E544">
            <v>15</v>
          </cell>
          <cell r="O544">
            <v>702101</v>
          </cell>
          <cell r="P544" t="str">
            <v>Oklahoma Heartland Home Care</v>
          </cell>
        </row>
        <row r="545">
          <cell r="C545">
            <v>11184</v>
          </cell>
          <cell r="D545" t="str">
            <v>Horizon Health Care Service, Inc.</v>
          </cell>
          <cell r="E545">
            <v>12</v>
          </cell>
          <cell r="O545">
            <v>702201</v>
          </cell>
          <cell r="P545" t="str">
            <v>First Choice Home Health Agency</v>
          </cell>
        </row>
        <row r="546">
          <cell r="C546">
            <v>11185</v>
          </cell>
          <cell r="D546" t="str">
            <v>Innovative Senior Care Home Health</v>
          </cell>
          <cell r="E546">
            <v>10</v>
          </cell>
          <cell r="O546">
            <v>702301</v>
          </cell>
          <cell r="P546" t="str">
            <v>Texas Total Care, Inc.</v>
          </cell>
        </row>
        <row r="547">
          <cell r="C547">
            <v>11186</v>
          </cell>
          <cell r="D547" t="str">
            <v>Interlink Health Care Services</v>
          </cell>
          <cell r="E547">
            <v>10</v>
          </cell>
          <cell r="O547">
            <v>702501</v>
          </cell>
          <cell r="P547" t="str">
            <v>Med-Corp Health Services, Inc.</v>
          </cell>
        </row>
        <row r="548">
          <cell r="C548">
            <v>11187</v>
          </cell>
          <cell r="D548" t="str">
            <v>Jefferson County Home Health Care, Inc.</v>
          </cell>
          <cell r="E548">
            <v>10</v>
          </cell>
          <cell r="O548">
            <v>702502</v>
          </cell>
          <cell r="P548" t="str">
            <v>Green Country Home Health</v>
          </cell>
        </row>
        <row r="549">
          <cell r="C549">
            <v>11188</v>
          </cell>
          <cell r="D549" t="str">
            <v>Kelly's Health Care, Inc.</v>
          </cell>
          <cell r="E549">
            <v>10</v>
          </cell>
          <cell r="O549">
            <v>703201</v>
          </cell>
          <cell r="P549" t="str">
            <v>Carvel Homecare</v>
          </cell>
        </row>
        <row r="550">
          <cell r="C550">
            <v>11189</v>
          </cell>
          <cell r="D550" t="str">
            <v>Lakeview Home Care, Inc.</v>
          </cell>
          <cell r="E550">
            <v>10</v>
          </cell>
          <cell r="O550">
            <v>703401</v>
          </cell>
          <cell r="P550" t="str">
            <v>Nurses on Wheels</v>
          </cell>
        </row>
        <row r="551">
          <cell r="C551">
            <v>11192</v>
          </cell>
          <cell r="D551" t="str">
            <v>Matrix Home Health Services</v>
          </cell>
          <cell r="E551">
            <v>4</v>
          </cell>
          <cell r="O551">
            <v>703601</v>
          </cell>
          <cell r="P551" t="str">
            <v>Wabash-Miami Home Health Care &amp; Hospice</v>
          </cell>
        </row>
        <row r="552">
          <cell r="C552">
            <v>11193</v>
          </cell>
          <cell r="D552" t="str">
            <v>Memorial Home Health Care, Inc.</v>
          </cell>
          <cell r="E552">
            <v>10</v>
          </cell>
          <cell r="O552">
            <v>703701</v>
          </cell>
          <cell r="P552" t="str">
            <v>HealthBack Home Health</v>
          </cell>
        </row>
        <row r="553">
          <cell r="C553">
            <v>11194</v>
          </cell>
          <cell r="D553" t="str">
            <v>Memorial Hospital Home Health Care</v>
          </cell>
          <cell r="E553">
            <v>10</v>
          </cell>
          <cell r="O553">
            <v>703702</v>
          </cell>
          <cell r="P553" t="str">
            <v>Hospice Management, Inc.</v>
          </cell>
        </row>
        <row r="554">
          <cell r="C554">
            <v>11196</v>
          </cell>
          <cell r="D554" t="str">
            <v>Neighborhood Home Health Services</v>
          </cell>
          <cell r="E554">
            <v>5</v>
          </cell>
          <cell r="O554">
            <v>704001</v>
          </cell>
          <cell r="P554" t="str">
            <v>Arizona Home Care</v>
          </cell>
        </row>
        <row r="555">
          <cell r="C555">
            <v>11197</v>
          </cell>
          <cell r="D555" t="str">
            <v>Nurses That Care</v>
          </cell>
          <cell r="E555">
            <v>10</v>
          </cell>
          <cell r="O555">
            <v>704201</v>
          </cell>
          <cell r="P555" t="str">
            <v>Care First, Inc.</v>
          </cell>
        </row>
        <row r="556">
          <cell r="C556">
            <v>11200</v>
          </cell>
          <cell r="D556" t="str">
            <v>Omni Home Care L.L.C.</v>
          </cell>
          <cell r="E556">
            <v>15</v>
          </cell>
          <cell r="O556">
            <v>704701</v>
          </cell>
          <cell r="P556" t="str">
            <v>McLeod Home Health</v>
          </cell>
        </row>
        <row r="557">
          <cell r="C557">
            <v>11201</v>
          </cell>
          <cell r="D557" t="str">
            <v>Our Homecare, Inc.</v>
          </cell>
          <cell r="E557">
            <v>10</v>
          </cell>
          <cell r="O557">
            <v>704801</v>
          </cell>
          <cell r="P557" t="str">
            <v>Astrid Medical for Homebound Hlth Care</v>
          </cell>
        </row>
        <row r="558">
          <cell r="C558">
            <v>11202</v>
          </cell>
          <cell r="D558" t="str">
            <v>Parkview Hospital Home Health Agency</v>
          </cell>
          <cell r="E558">
            <v>10</v>
          </cell>
          <cell r="O558">
            <v>705401</v>
          </cell>
          <cell r="P558" t="str">
            <v>VNA Healthcare Partners of Ohio</v>
          </cell>
        </row>
        <row r="559">
          <cell r="C559">
            <v>11203</v>
          </cell>
          <cell r="D559" t="str">
            <v>Procare Health Services</v>
          </cell>
          <cell r="E559">
            <v>15</v>
          </cell>
          <cell r="O559">
            <v>705801</v>
          </cell>
          <cell r="P559" t="str">
            <v>Family Care Certified Services</v>
          </cell>
        </row>
        <row r="560">
          <cell r="C560">
            <v>11204</v>
          </cell>
          <cell r="D560" t="str">
            <v>Professional HC of Garvin Cty</v>
          </cell>
          <cell r="E560">
            <v>15</v>
          </cell>
          <cell r="O560">
            <v>706201</v>
          </cell>
          <cell r="P560" t="str">
            <v>All Nursing Home Health Services Inc.</v>
          </cell>
        </row>
        <row r="561">
          <cell r="C561">
            <v>11205</v>
          </cell>
          <cell r="D561" t="str">
            <v>Professional Home Hlth Care Agcy.</v>
          </cell>
          <cell r="E561">
            <v>15</v>
          </cell>
          <cell r="O561">
            <v>707001</v>
          </cell>
          <cell r="P561" t="str">
            <v>IVNA Home Health Care</v>
          </cell>
        </row>
        <row r="562">
          <cell r="C562">
            <v>11206</v>
          </cell>
          <cell r="D562" t="str">
            <v>Rainbow Home Health, Inc.</v>
          </cell>
          <cell r="E562">
            <v>15</v>
          </cell>
          <cell r="O562">
            <v>707101</v>
          </cell>
          <cell r="P562" t="str">
            <v>Uresti Senior Assistance</v>
          </cell>
        </row>
        <row r="563">
          <cell r="C563">
            <v>11207</v>
          </cell>
          <cell r="D563" t="str">
            <v>Real Home Health</v>
          </cell>
          <cell r="E563">
            <v>10</v>
          </cell>
          <cell r="O563">
            <v>707301</v>
          </cell>
          <cell r="P563" t="str">
            <v>VNA of Wisconsin</v>
          </cell>
        </row>
        <row r="564">
          <cell r="C564">
            <v>11208</v>
          </cell>
          <cell r="D564" t="str">
            <v>ResCare Home Care</v>
          </cell>
          <cell r="E564">
            <v>10</v>
          </cell>
          <cell r="O564">
            <v>707401</v>
          </cell>
          <cell r="P564" t="str">
            <v>VNA of Albany</v>
          </cell>
        </row>
        <row r="565">
          <cell r="C565">
            <v>11210</v>
          </cell>
          <cell r="D565" t="str">
            <v>Southern Nursing Home Health</v>
          </cell>
          <cell r="E565">
            <v>25</v>
          </cell>
          <cell r="O565">
            <v>707701</v>
          </cell>
          <cell r="P565" t="str">
            <v>Village Home Health Services</v>
          </cell>
        </row>
        <row r="566">
          <cell r="C566">
            <v>11211</v>
          </cell>
          <cell r="D566" t="str">
            <v>Southwest Home Health</v>
          </cell>
          <cell r="E566">
            <v>10</v>
          </cell>
          <cell r="O566">
            <v>708001</v>
          </cell>
          <cell r="P566" t="str">
            <v>El Sol Home Health</v>
          </cell>
        </row>
        <row r="567">
          <cell r="C567">
            <v>11213</v>
          </cell>
          <cell r="D567" t="str">
            <v>SUPRA Home Care of Tulsa - H.O.</v>
          </cell>
          <cell r="E567">
            <v>20</v>
          </cell>
          <cell r="O567">
            <v>708301</v>
          </cell>
          <cell r="P567" t="str">
            <v>Colony Health Care</v>
          </cell>
        </row>
        <row r="568">
          <cell r="C568">
            <v>11218</v>
          </cell>
          <cell r="D568" t="str">
            <v>Trinity Home Care, Inc.</v>
          </cell>
          <cell r="E568">
            <v>10</v>
          </cell>
          <cell r="O568">
            <v>708601</v>
          </cell>
          <cell r="P568" t="str">
            <v>Indian Territory Home Health &amp; Hospice I, LLC</v>
          </cell>
        </row>
        <row r="569">
          <cell r="C569">
            <v>11219</v>
          </cell>
          <cell r="D569" t="str">
            <v>Unique Home Healthcare, Inc.</v>
          </cell>
          <cell r="E569">
            <v>10</v>
          </cell>
          <cell r="O569">
            <v>709701</v>
          </cell>
          <cell r="P569" t="str">
            <v>Alterna-Care, Inc.</v>
          </cell>
        </row>
        <row r="570">
          <cell r="C570">
            <v>11220</v>
          </cell>
          <cell r="D570" t="str">
            <v>United Home Care - West Monroe</v>
          </cell>
          <cell r="E570">
            <v>10</v>
          </cell>
          <cell r="O570">
            <v>710301</v>
          </cell>
          <cell r="P570" t="str">
            <v>IPR HealthCare Systems, Inc.</v>
          </cell>
        </row>
        <row r="571">
          <cell r="C571">
            <v>11221</v>
          </cell>
          <cell r="D571" t="str">
            <v>Vida Home Health</v>
          </cell>
          <cell r="E571">
            <v>10</v>
          </cell>
          <cell r="O571">
            <v>710401</v>
          </cell>
          <cell r="P571" t="str">
            <v>Heart Home Health Care</v>
          </cell>
        </row>
        <row r="572">
          <cell r="C572">
            <v>11222</v>
          </cell>
          <cell r="D572" t="str">
            <v>With Open Arms Healthcare, LLC</v>
          </cell>
          <cell r="E572">
            <v>10</v>
          </cell>
          <cell r="O572">
            <v>710601</v>
          </cell>
          <cell r="P572" t="str">
            <v>Progressive Home Health, Inc.</v>
          </cell>
        </row>
        <row r="573">
          <cell r="C573">
            <v>11224</v>
          </cell>
          <cell r="D573" t="str">
            <v>A Good Home Health</v>
          </cell>
          <cell r="E573">
            <v>15</v>
          </cell>
          <cell r="O573">
            <v>710701</v>
          </cell>
          <cell r="P573" t="str">
            <v>All Care Home Health</v>
          </cell>
        </row>
        <row r="574">
          <cell r="C574">
            <v>11226</v>
          </cell>
          <cell r="D574" t="str">
            <v>Amado Home Health Care</v>
          </cell>
          <cell r="E574">
            <v>5</v>
          </cell>
          <cell r="O574">
            <v>711501</v>
          </cell>
          <cell r="P574" t="str">
            <v>Corpus Christi Home Care, Inc.</v>
          </cell>
        </row>
        <row r="575">
          <cell r="C575">
            <v>11228</v>
          </cell>
          <cell r="D575" t="str">
            <v>Amed Services, Inc.</v>
          </cell>
          <cell r="E575">
            <v>10</v>
          </cell>
          <cell r="O575">
            <v>711601</v>
          </cell>
          <cell r="P575" t="str">
            <v>Home Care Direct, Inc.</v>
          </cell>
        </row>
        <row r="576">
          <cell r="C576">
            <v>11237</v>
          </cell>
          <cell r="D576" t="str">
            <v>Carter Healthcare, Inc.</v>
          </cell>
          <cell r="E576">
            <v>1</v>
          </cell>
          <cell r="O576">
            <v>712001</v>
          </cell>
          <cell r="P576" t="str">
            <v>Su Casa Home Health Services</v>
          </cell>
        </row>
        <row r="577">
          <cell r="C577">
            <v>11238</v>
          </cell>
          <cell r="D577" t="str">
            <v>Charter Home Health</v>
          </cell>
          <cell r="E577">
            <v>15</v>
          </cell>
          <cell r="O577">
            <v>712101</v>
          </cell>
          <cell r="P577" t="str">
            <v>Abicare Home Health</v>
          </cell>
        </row>
        <row r="578">
          <cell r="C578">
            <v>11241</v>
          </cell>
          <cell r="D578" t="str">
            <v>Community Rehab of Corpus Christi, Inc.</v>
          </cell>
          <cell r="E578">
            <v>10</v>
          </cell>
          <cell r="O578">
            <v>712601</v>
          </cell>
          <cell r="P578" t="str">
            <v>Community Home Health &amp; Hospice</v>
          </cell>
        </row>
        <row r="579">
          <cell r="C579">
            <v>11242</v>
          </cell>
          <cell r="D579" t="str">
            <v>Connally Memorial Home Health</v>
          </cell>
          <cell r="E579">
            <v>10</v>
          </cell>
          <cell r="O579">
            <v>712701</v>
          </cell>
          <cell r="P579" t="str">
            <v>Southeast Louisiana Home Health, Inc.</v>
          </cell>
        </row>
        <row r="580">
          <cell r="C580">
            <v>11244</v>
          </cell>
          <cell r="D580" t="str">
            <v>Critical Provisions, Inc.</v>
          </cell>
          <cell r="E580">
            <v>4</v>
          </cell>
          <cell r="O580">
            <v>713101</v>
          </cell>
          <cell r="P580" t="str">
            <v>St. Tammany Hospital Home Health</v>
          </cell>
        </row>
        <row r="581">
          <cell r="C581">
            <v>11245</v>
          </cell>
          <cell r="D581" t="str">
            <v>Delta Home Care, Inc.</v>
          </cell>
          <cell r="E581">
            <v>10</v>
          </cell>
          <cell r="O581">
            <v>713501</v>
          </cell>
          <cell r="P581" t="str">
            <v>Hereford Regional Medical Center Hm Cr</v>
          </cell>
        </row>
        <row r="582">
          <cell r="C582">
            <v>11246</v>
          </cell>
          <cell r="D582" t="str">
            <v>Destiny Home Health</v>
          </cell>
          <cell r="E582">
            <v>12</v>
          </cell>
          <cell r="O582">
            <v>713601</v>
          </cell>
          <cell r="P582" t="str">
            <v>Allstar Healthcare, Inc.</v>
          </cell>
        </row>
        <row r="583">
          <cell r="C583">
            <v>11249</v>
          </cell>
          <cell r="D583" t="str">
            <v>East Texas Home Health H.O.</v>
          </cell>
          <cell r="E583">
            <v>5</v>
          </cell>
          <cell r="O583">
            <v>713801</v>
          </cell>
          <cell r="P583" t="str">
            <v>Angmar Medical Holdings, Inc.</v>
          </cell>
        </row>
        <row r="584">
          <cell r="C584">
            <v>11251</v>
          </cell>
          <cell r="D584" t="str">
            <v>Family Home Health Agency</v>
          </cell>
          <cell r="E584">
            <v>10</v>
          </cell>
          <cell r="O584">
            <v>714901</v>
          </cell>
          <cell r="P584" t="str">
            <v>Excell Home Care &amp; Hospice, Inc.</v>
          </cell>
        </row>
        <row r="585">
          <cell r="C585">
            <v>11252</v>
          </cell>
          <cell r="D585" t="str">
            <v>Florida First Care</v>
          </cell>
          <cell r="E585">
            <v>12</v>
          </cell>
          <cell r="O585">
            <v>715500</v>
          </cell>
          <cell r="P585" t="str">
            <v>National Revenue Recovery</v>
          </cell>
        </row>
        <row r="586">
          <cell r="C586">
            <v>11253</v>
          </cell>
          <cell r="D586" t="str">
            <v>GentlePro Home Health Care</v>
          </cell>
          <cell r="E586">
            <v>10</v>
          </cell>
          <cell r="O586">
            <v>715601</v>
          </cell>
          <cell r="P586" t="str">
            <v>Home Health Innovations</v>
          </cell>
        </row>
        <row r="587">
          <cell r="C587">
            <v>11254</v>
          </cell>
          <cell r="D587" t="str">
            <v>Greater Bristol VNA</v>
          </cell>
          <cell r="E587">
            <v>10</v>
          </cell>
          <cell r="O587">
            <v>715701</v>
          </cell>
          <cell r="P587" t="str">
            <v>Exclusive Home Health and Hospice, Inc.</v>
          </cell>
        </row>
        <row r="588">
          <cell r="C588">
            <v>11256</v>
          </cell>
          <cell r="D588" t="str">
            <v>Guam Nursing Services</v>
          </cell>
          <cell r="E588">
            <v>11</v>
          </cell>
          <cell r="O588">
            <v>716101</v>
          </cell>
          <cell r="P588" t="str">
            <v>David's Health Center, Inc.</v>
          </cell>
        </row>
        <row r="589">
          <cell r="C589">
            <v>11257</v>
          </cell>
          <cell r="D589" t="str">
            <v>Guardian HealthCare Holdings, Inc.</v>
          </cell>
          <cell r="E589">
            <v>5</v>
          </cell>
          <cell r="O589">
            <v>716501</v>
          </cell>
          <cell r="P589" t="str">
            <v>Precise Home Health, Inc.</v>
          </cell>
        </row>
        <row r="590">
          <cell r="C590">
            <v>11258</v>
          </cell>
          <cell r="D590" t="str">
            <v>Healing Angel Healthcare, Inc.</v>
          </cell>
          <cell r="E590">
            <v>10</v>
          </cell>
          <cell r="O590">
            <v>716601</v>
          </cell>
          <cell r="P590" t="str">
            <v>Heartbeat Home Health, LLC</v>
          </cell>
        </row>
        <row r="591">
          <cell r="C591">
            <v>11260</v>
          </cell>
          <cell r="D591" t="str">
            <v>Home Care Network West, Inc.</v>
          </cell>
          <cell r="E591">
            <v>10</v>
          </cell>
          <cell r="O591">
            <v>716701</v>
          </cell>
          <cell r="P591" t="str">
            <v>Accord Home Care, Inc.</v>
          </cell>
        </row>
        <row r="592">
          <cell r="C592">
            <v>11262</v>
          </cell>
          <cell r="D592" t="str">
            <v>Home Health Services of Dallas</v>
          </cell>
          <cell r="E592">
            <v>13</v>
          </cell>
          <cell r="O592">
            <v>716801</v>
          </cell>
          <cell r="P592" t="str">
            <v>Friendship Healthcare Systems, Inc.</v>
          </cell>
        </row>
        <row r="593">
          <cell r="C593">
            <v>11264</v>
          </cell>
          <cell r="D593" t="str">
            <v>Homecare Solutions of East Texas, Inc.</v>
          </cell>
          <cell r="E593">
            <v>10</v>
          </cell>
          <cell r="O593">
            <v>716901</v>
          </cell>
          <cell r="P593" t="str">
            <v>East Texas Home Health</v>
          </cell>
        </row>
        <row r="594">
          <cell r="C594">
            <v>11267</v>
          </cell>
          <cell r="D594" t="str">
            <v>Interim Health Care</v>
          </cell>
          <cell r="E594">
            <v>3</v>
          </cell>
          <cell r="O594">
            <v>717701</v>
          </cell>
          <cell r="P594" t="str">
            <v>Comfort Home Care</v>
          </cell>
        </row>
        <row r="595">
          <cell r="C595">
            <v>11268</v>
          </cell>
          <cell r="D595" t="str">
            <v>Interim HealthCare Hospice</v>
          </cell>
          <cell r="E595">
            <v>5</v>
          </cell>
          <cell r="O595">
            <v>717901</v>
          </cell>
          <cell r="P595" t="str">
            <v>Hitech Medical Services</v>
          </cell>
        </row>
        <row r="596">
          <cell r="C596">
            <v>11269</v>
          </cell>
          <cell r="D596" t="str">
            <v>Interworld Health Care, Inc.</v>
          </cell>
          <cell r="E596">
            <v>10</v>
          </cell>
          <cell r="O596">
            <v>718501</v>
          </cell>
          <cell r="P596" t="str">
            <v>Advantage Home Assisted Care, Inc.</v>
          </cell>
        </row>
        <row r="597">
          <cell r="C597">
            <v>11271</v>
          </cell>
          <cell r="D597" t="str">
            <v>Kershaw Health Home Health and Kershaw Health Hospice</v>
          </cell>
          <cell r="E597">
            <v>5</v>
          </cell>
          <cell r="O597">
            <v>719001</v>
          </cell>
          <cell r="P597" t="str">
            <v>Western Illinois Home Health Care</v>
          </cell>
        </row>
        <row r="598">
          <cell r="C598">
            <v>11272</v>
          </cell>
          <cell r="D598" t="str">
            <v>Latimer County Home Health</v>
          </cell>
          <cell r="E598">
            <v>15</v>
          </cell>
          <cell r="O598">
            <v>719101</v>
          </cell>
          <cell r="P598" t="str">
            <v>Angelitos Health Care, Inc.</v>
          </cell>
        </row>
        <row r="599">
          <cell r="C599">
            <v>11274</v>
          </cell>
          <cell r="D599" t="str">
            <v>Mercy Home Health</v>
          </cell>
          <cell r="E599">
            <v>10</v>
          </cell>
          <cell r="O599">
            <v>719301</v>
          </cell>
          <cell r="P599" t="str">
            <v>Sans Bois Health Services, Inc.</v>
          </cell>
        </row>
        <row r="600">
          <cell r="C600">
            <v>11275</v>
          </cell>
          <cell r="D600" t="str">
            <v>Methodist Hospital Home Health</v>
          </cell>
          <cell r="E600">
            <v>11</v>
          </cell>
          <cell r="O600">
            <v>719701</v>
          </cell>
          <cell r="P600" t="str">
            <v>Arizona Home Care</v>
          </cell>
        </row>
        <row r="601">
          <cell r="C601">
            <v>11277</v>
          </cell>
          <cell r="D601" t="str">
            <v>Mount Evans Hospice, Inc.</v>
          </cell>
          <cell r="E601">
            <v>3</v>
          </cell>
          <cell r="O601">
            <v>719901</v>
          </cell>
          <cell r="P601" t="str">
            <v>Paradigm Rehab &amp; Nursing</v>
          </cell>
        </row>
        <row r="602">
          <cell r="C602">
            <v>11279</v>
          </cell>
          <cell r="D602" t="str">
            <v>Nursing From the Heart Home Care, Inc.</v>
          </cell>
          <cell r="E602">
            <v>15</v>
          </cell>
          <cell r="O602">
            <v>720001</v>
          </cell>
          <cell r="P602" t="str">
            <v>Soft Touch Home Care, Inc.</v>
          </cell>
        </row>
        <row r="603">
          <cell r="C603">
            <v>11283</v>
          </cell>
          <cell r="D603" t="str">
            <v>Primary Nurse Care, Inc.</v>
          </cell>
          <cell r="E603">
            <v>10</v>
          </cell>
          <cell r="O603">
            <v>721001</v>
          </cell>
          <cell r="P603" t="str">
            <v>MGM-Visions Helathcare Services, Inc.</v>
          </cell>
        </row>
        <row r="604">
          <cell r="C604">
            <v>11284</v>
          </cell>
          <cell r="D604" t="str">
            <v>Prototype dba Carelink HHS</v>
          </cell>
          <cell r="E604">
            <v>10</v>
          </cell>
          <cell r="O604">
            <v>722001</v>
          </cell>
          <cell r="P604" t="str">
            <v>Christian Care Centers Home Health</v>
          </cell>
        </row>
        <row r="605">
          <cell r="C605">
            <v>11287</v>
          </cell>
          <cell r="D605" t="str">
            <v>Salud En Su Hogar</v>
          </cell>
          <cell r="E605">
            <v>13</v>
          </cell>
          <cell r="O605">
            <v>727001</v>
          </cell>
          <cell r="P605" t="str">
            <v>All About Home Care, Inc.</v>
          </cell>
        </row>
        <row r="606">
          <cell r="C606">
            <v>11288</v>
          </cell>
          <cell r="D606" t="str">
            <v>Sans Bois Health Services, Inc.</v>
          </cell>
          <cell r="E606">
            <v>21</v>
          </cell>
          <cell r="O606">
            <v>728001</v>
          </cell>
          <cell r="P606" t="str">
            <v>Gilead Home Health</v>
          </cell>
        </row>
        <row r="607">
          <cell r="C607">
            <v>11290</v>
          </cell>
          <cell r="D607" t="str">
            <v>Southern Quality Home Health, Inc.</v>
          </cell>
          <cell r="E607">
            <v>10</v>
          </cell>
          <cell r="O607">
            <v>736001</v>
          </cell>
          <cell r="P607" t="str">
            <v>Caring Professionals Home Care</v>
          </cell>
        </row>
        <row r="608">
          <cell r="C608">
            <v>11291</v>
          </cell>
          <cell r="D608" t="str">
            <v>Specialized Home Nursing, Inc.</v>
          </cell>
          <cell r="E608">
            <v>16</v>
          </cell>
          <cell r="O608">
            <v>742001</v>
          </cell>
          <cell r="P608" t="str">
            <v>M &amp; L Medical Services, Inc.</v>
          </cell>
        </row>
        <row r="609">
          <cell r="C609">
            <v>11294</v>
          </cell>
          <cell r="D609" t="str">
            <v>United Home Care of Northwest Louisiana</v>
          </cell>
          <cell r="E609">
            <v>10</v>
          </cell>
          <cell r="O609">
            <v>744001</v>
          </cell>
          <cell r="P609" t="str">
            <v>St. David Home Health, Inc.</v>
          </cell>
        </row>
        <row r="610">
          <cell r="C610">
            <v>11296</v>
          </cell>
          <cell r="D610" t="str">
            <v>Valley View Home Health</v>
          </cell>
          <cell r="E610">
            <v>10</v>
          </cell>
          <cell r="O610">
            <v>745001</v>
          </cell>
          <cell r="P610" t="str">
            <v>HCN Senior Care at Home</v>
          </cell>
        </row>
        <row r="611">
          <cell r="C611">
            <v>11297</v>
          </cell>
          <cell r="D611" t="str">
            <v>VIP Home Health Care, Inc.</v>
          </cell>
          <cell r="E611">
            <v>10</v>
          </cell>
          <cell r="O611">
            <v>748001</v>
          </cell>
          <cell r="P611" t="str">
            <v>GBA Holdings Inc. dba NurseCare Hospice</v>
          </cell>
        </row>
        <row r="612">
          <cell r="C612">
            <v>11300</v>
          </cell>
          <cell r="D612" t="str">
            <v>Access Home Health</v>
          </cell>
          <cell r="E612">
            <v>5</v>
          </cell>
          <cell r="O612">
            <v>749001</v>
          </cell>
          <cell r="P612" t="str">
            <v>IntegraCare of Texas</v>
          </cell>
        </row>
        <row r="613">
          <cell r="C613">
            <v>11301</v>
          </cell>
          <cell r="D613" t="str">
            <v>Accolade Home Care</v>
          </cell>
          <cell r="E613">
            <v>20</v>
          </cell>
          <cell r="O613">
            <v>750001</v>
          </cell>
          <cell r="P613" t="str">
            <v>Trinity Hospice of Texas</v>
          </cell>
        </row>
        <row r="614">
          <cell r="C614">
            <v>11303</v>
          </cell>
          <cell r="D614" t="str">
            <v>Accord Home Care, Inc.</v>
          </cell>
          <cell r="E614">
            <v>10</v>
          </cell>
          <cell r="O614">
            <v>751001</v>
          </cell>
          <cell r="P614" t="str">
            <v>Little Dixie Home Health</v>
          </cell>
        </row>
        <row r="615">
          <cell r="C615">
            <v>11304</v>
          </cell>
          <cell r="D615" t="str">
            <v>Altercare, LLC</v>
          </cell>
          <cell r="E615">
            <v>15</v>
          </cell>
          <cell r="O615">
            <v>752001</v>
          </cell>
          <cell r="P615" t="str">
            <v>Verge Home Care, LLC</v>
          </cell>
        </row>
        <row r="616">
          <cell r="C616">
            <v>11305</v>
          </cell>
          <cell r="D616" t="str">
            <v>AmeraCare Home Health</v>
          </cell>
          <cell r="E616">
            <v>17</v>
          </cell>
          <cell r="O616">
            <v>754001</v>
          </cell>
          <cell r="P616" t="str">
            <v>Pro-Health Nursing, Inc.</v>
          </cell>
        </row>
        <row r="617">
          <cell r="C617">
            <v>11306</v>
          </cell>
          <cell r="D617" t="str">
            <v>APC Home Health</v>
          </cell>
          <cell r="E617">
            <v>10</v>
          </cell>
          <cell r="O617">
            <v>755001</v>
          </cell>
          <cell r="P617" t="str">
            <v>First Care Integrated Health Services, Inc.</v>
          </cell>
        </row>
        <row r="618">
          <cell r="C618">
            <v>11307</v>
          </cell>
          <cell r="D618" t="str">
            <v>Bethany Home Healthcare, Inc.</v>
          </cell>
          <cell r="E618">
            <v>5</v>
          </cell>
          <cell r="O618">
            <v>757001</v>
          </cell>
          <cell r="P618" t="str">
            <v>Sterling Home Health Care, Inc.</v>
          </cell>
        </row>
        <row r="619">
          <cell r="C619">
            <v>11308</v>
          </cell>
          <cell r="D619" t="str">
            <v>Caring Professionals Home Care</v>
          </cell>
          <cell r="E619">
            <v>10</v>
          </cell>
          <cell r="O619">
            <v>759001</v>
          </cell>
          <cell r="P619" t="str">
            <v>Choice Home Health, Inc.</v>
          </cell>
        </row>
        <row r="620">
          <cell r="C620">
            <v>11309</v>
          </cell>
          <cell r="D620" t="str">
            <v>Commitment Home Health Services</v>
          </cell>
          <cell r="E620">
            <v>5</v>
          </cell>
          <cell r="O620">
            <v>762001</v>
          </cell>
          <cell r="P620" t="str">
            <v>Tennessee Quality Homecare</v>
          </cell>
        </row>
        <row r="621">
          <cell r="C621">
            <v>11310</v>
          </cell>
          <cell r="D621" t="str">
            <v>Community Home Care</v>
          </cell>
          <cell r="E621">
            <v>10</v>
          </cell>
          <cell r="O621">
            <v>768001</v>
          </cell>
          <cell r="P621" t="str">
            <v>First Choice HomeCare, Inc.</v>
          </cell>
        </row>
        <row r="622">
          <cell r="C622">
            <v>11311</v>
          </cell>
          <cell r="D622" t="str">
            <v>Coosa Valley Home Care Services</v>
          </cell>
          <cell r="E622">
            <v>5</v>
          </cell>
          <cell r="O622">
            <v>769001</v>
          </cell>
          <cell r="P622" t="str">
            <v>Net 30, Inc. dba Patient Resources Co.</v>
          </cell>
        </row>
        <row r="623">
          <cell r="C623">
            <v>11312</v>
          </cell>
          <cell r="D623" t="str">
            <v>Corazon Home Health</v>
          </cell>
          <cell r="E623">
            <v>5</v>
          </cell>
          <cell r="O623">
            <v>770001</v>
          </cell>
          <cell r="P623" t="str">
            <v>Horizon Bay Management CCRC, LLC</v>
          </cell>
        </row>
        <row r="624">
          <cell r="C624">
            <v>11313</v>
          </cell>
          <cell r="D624" t="str">
            <v>Country Home Health</v>
          </cell>
          <cell r="E624">
            <v>8</v>
          </cell>
          <cell r="O624">
            <v>771001</v>
          </cell>
          <cell r="P624" t="str">
            <v>A.I.T. Home Health</v>
          </cell>
        </row>
        <row r="625">
          <cell r="C625">
            <v>11315</v>
          </cell>
          <cell r="D625" t="str">
            <v>CT Pediatric Services, Inc.</v>
          </cell>
          <cell r="E625">
            <v>7</v>
          </cell>
          <cell r="O625">
            <v>772001</v>
          </cell>
          <cell r="P625" t="str">
            <v>Medical Insights &amp; Care Unlimited, LP Home Health Agency</v>
          </cell>
        </row>
        <row r="626">
          <cell r="C626">
            <v>11316</v>
          </cell>
          <cell r="D626" t="str">
            <v>Dimensional Home Care</v>
          </cell>
          <cell r="E626">
            <v>7</v>
          </cell>
          <cell r="O626">
            <v>779101</v>
          </cell>
          <cell r="P626" t="str">
            <v>Baycare Home Care</v>
          </cell>
        </row>
        <row r="627">
          <cell r="C627">
            <v>11317</v>
          </cell>
          <cell r="D627" t="str">
            <v>East Texas Management Company, LLC, dba East Texas Home Health</v>
          </cell>
          <cell r="E627">
            <v>7</v>
          </cell>
          <cell r="O627">
            <v>779201</v>
          </cell>
          <cell r="P627" t="str">
            <v>Spoon River Home Health Services Inc.</v>
          </cell>
        </row>
        <row r="628">
          <cell r="C628">
            <v>11318</v>
          </cell>
          <cell r="D628" t="str">
            <v>Express Home Help, Inc. DBA Express Home Help</v>
          </cell>
          <cell r="E628">
            <v>5</v>
          </cell>
          <cell r="O628">
            <v>779501</v>
          </cell>
          <cell r="P628" t="str">
            <v>Home Care of TRMC</v>
          </cell>
        </row>
        <row r="629">
          <cell r="C629">
            <v>11320</v>
          </cell>
          <cell r="D629" t="str">
            <v>Family Care Certified Services</v>
          </cell>
          <cell r="E629">
            <v>5</v>
          </cell>
          <cell r="O629">
            <v>779601</v>
          </cell>
          <cell r="P629" t="str">
            <v>Helping Hands Home Care, Inc.</v>
          </cell>
        </row>
        <row r="630">
          <cell r="C630">
            <v>11321</v>
          </cell>
          <cell r="D630" t="str">
            <v>Family Healthcare Services, Inc.</v>
          </cell>
          <cell r="E630">
            <v>10</v>
          </cell>
          <cell r="O630">
            <v>779701</v>
          </cell>
          <cell r="P630" t="str">
            <v>Memorial Home Healthcare</v>
          </cell>
        </row>
        <row r="631">
          <cell r="C631">
            <v>11323</v>
          </cell>
          <cell r="D631" t="str">
            <v>Friendship Healthcare Systems, Inc.</v>
          </cell>
          <cell r="E631">
            <v>5</v>
          </cell>
          <cell r="O631">
            <v>779901</v>
          </cell>
          <cell r="P631" t="str">
            <v>Amenity Home Health Care, Inc.</v>
          </cell>
        </row>
        <row r="632">
          <cell r="C632">
            <v>11324</v>
          </cell>
          <cell r="D632" t="str">
            <v>Good Shepherd Home Health Agency</v>
          </cell>
          <cell r="E632">
            <v>5</v>
          </cell>
          <cell r="O632">
            <v>780301</v>
          </cell>
          <cell r="P632" t="str">
            <v>US Home Health Care</v>
          </cell>
        </row>
        <row r="633">
          <cell r="C633">
            <v>11325</v>
          </cell>
          <cell r="D633" t="str">
            <v>Halo Home Health</v>
          </cell>
          <cell r="E633">
            <v>11</v>
          </cell>
          <cell r="O633">
            <v>780801</v>
          </cell>
          <cell r="P633" t="str">
            <v>ALC Home Health Care, Inc.</v>
          </cell>
        </row>
        <row r="634">
          <cell r="C634">
            <v>11326</v>
          </cell>
          <cell r="D634" t="str">
            <v>Health Department of Northwest Michgan</v>
          </cell>
          <cell r="E634">
            <v>4</v>
          </cell>
          <cell r="O634">
            <v>781001</v>
          </cell>
          <cell r="P634" t="str">
            <v>Nurses Registry Home Health</v>
          </cell>
        </row>
        <row r="635">
          <cell r="C635">
            <v>11327</v>
          </cell>
          <cell r="D635" t="str">
            <v>HealthWatch Professionals</v>
          </cell>
          <cell r="E635">
            <v>5</v>
          </cell>
          <cell r="O635">
            <v>782101</v>
          </cell>
          <cell r="P635" t="str">
            <v>Cooperative Home Care</v>
          </cell>
        </row>
        <row r="636">
          <cell r="C636">
            <v>11328</v>
          </cell>
          <cell r="D636" t="str">
            <v>Home Care Management, Inc</v>
          </cell>
          <cell r="E636">
            <v>10</v>
          </cell>
          <cell r="O636">
            <v>782701</v>
          </cell>
          <cell r="P636" t="str">
            <v>St. Joseph Holdings, LLC</v>
          </cell>
        </row>
        <row r="637">
          <cell r="C637">
            <v>11329</v>
          </cell>
          <cell r="D637" t="str">
            <v>Home Care Professional Services, Inc.</v>
          </cell>
          <cell r="E637">
            <v>5</v>
          </cell>
          <cell r="O637">
            <v>782901</v>
          </cell>
          <cell r="P637" t="str">
            <v>Southern Maryland Home Health Services</v>
          </cell>
        </row>
        <row r="638">
          <cell r="C638">
            <v>11330</v>
          </cell>
          <cell r="D638" t="str">
            <v>Home Medical Care, Inc.</v>
          </cell>
          <cell r="E638">
            <v>5</v>
          </cell>
          <cell r="O638">
            <v>783001</v>
          </cell>
          <cell r="P638" t="str">
            <v>Saint Lukes Health System Home Care &amp; Hospice</v>
          </cell>
        </row>
        <row r="639">
          <cell r="C639">
            <v>11333</v>
          </cell>
          <cell r="D639" t="str">
            <v>Imparting Knowledge Home Health, Inc.</v>
          </cell>
          <cell r="E639">
            <v>5</v>
          </cell>
          <cell r="O639">
            <v>783401</v>
          </cell>
          <cell r="P639" t="str">
            <v>Premiere Plus Home Health Services, Inc.</v>
          </cell>
        </row>
        <row r="640">
          <cell r="C640">
            <v>11335</v>
          </cell>
          <cell r="D640" t="str">
            <v>Innovative Home Health Services</v>
          </cell>
          <cell r="E640">
            <v>23</v>
          </cell>
          <cell r="O640">
            <v>783601</v>
          </cell>
          <cell r="P640" t="str">
            <v>Ledyard Regional Visiting Nurse Agency</v>
          </cell>
        </row>
        <row r="641">
          <cell r="C641">
            <v>11336</v>
          </cell>
          <cell r="D641" t="str">
            <v>J &amp; J Home Care, Inc.</v>
          </cell>
          <cell r="E641">
            <v>5</v>
          </cell>
          <cell r="O641">
            <v>783701</v>
          </cell>
          <cell r="P641" t="str">
            <v>Florida Home Bound Mental Health Agency, Inc.</v>
          </cell>
        </row>
        <row r="642">
          <cell r="C642">
            <v>11339</v>
          </cell>
          <cell r="D642" t="str">
            <v>McAlester Regional Home Health Agency</v>
          </cell>
          <cell r="E642">
            <v>8</v>
          </cell>
          <cell r="O642">
            <v>783801</v>
          </cell>
          <cell r="P642" t="str">
            <v>Americare Home Health Agency</v>
          </cell>
        </row>
        <row r="643">
          <cell r="C643">
            <v>11341</v>
          </cell>
          <cell r="D643" t="str">
            <v>Medica Health Management, Inc.</v>
          </cell>
          <cell r="E643">
            <v>5</v>
          </cell>
          <cell r="O643">
            <v>783901</v>
          </cell>
          <cell r="P643" t="str">
            <v>Mid Delta Home Health</v>
          </cell>
        </row>
        <row r="644">
          <cell r="C644">
            <v>11343</v>
          </cell>
          <cell r="D644" t="str">
            <v>Millennium Home Health Care</v>
          </cell>
          <cell r="E644">
            <v>10</v>
          </cell>
          <cell r="O644">
            <v>784001</v>
          </cell>
          <cell r="P644" t="str">
            <v>Preferred Home Health Care</v>
          </cell>
        </row>
        <row r="645">
          <cell r="C645">
            <v>11345</v>
          </cell>
          <cell r="D645" t="str">
            <v>Nurses on Wheels</v>
          </cell>
          <cell r="E645">
            <v>16</v>
          </cell>
          <cell r="O645">
            <v>784101</v>
          </cell>
          <cell r="P645" t="str">
            <v>Visiting Nurse Services, Inc.</v>
          </cell>
        </row>
        <row r="646">
          <cell r="C646">
            <v>11348</v>
          </cell>
          <cell r="D646" t="str">
            <v>Prestige Home Care, Inc.</v>
          </cell>
          <cell r="E646">
            <v>12</v>
          </cell>
          <cell r="O646">
            <v>784201</v>
          </cell>
          <cell r="P646" t="str">
            <v>BJC Home Care</v>
          </cell>
        </row>
        <row r="647">
          <cell r="C647">
            <v>11350</v>
          </cell>
          <cell r="D647" t="str">
            <v>Rice Enterprises, L.L.C</v>
          </cell>
          <cell r="E647">
            <v>5</v>
          </cell>
          <cell r="O647">
            <v>784401</v>
          </cell>
          <cell r="P647" t="str">
            <v>Regional Home Healthcare</v>
          </cell>
        </row>
        <row r="648">
          <cell r="C648">
            <v>11351</v>
          </cell>
          <cell r="D648" t="str">
            <v>Saenz Home Health Services, Inc.</v>
          </cell>
          <cell r="E648">
            <v>9</v>
          </cell>
          <cell r="O648">
            <v>784501</v>
          </cell>
          <cell r="P648" t="str">
            <v>Gentle Home Health Care, LLC</v>
          </cell>
        </row>
        <row r="649">
          <cell r="C649">
            <v>11352</v>
          </cell>
          <cell r="D649" t="str">
            <v>Saturday Partners, LLC</v>
          </cell>
          <cell r="E649">
            <v>10</v>
          </cell>
          <cell r="O649">
            <v>784701</v>
          </cell>
          <cell r="P649" t="str">
            <v>Kno-Wal-Lin Homecare &amp; Hospice</v>
          </cell>
        </row>
        <row r="650">
          <cell r="C650">
            <v>11353</v>
          </cell>
          <cell r="D650" t="str">
            <v>Smart Health Care</v>
          </cell>
          <cell r="E650">
            <v>16</v>
          </cell>
          <cell r="O650">
            <v>784801</v>
          </cell>
          <cell r="P650" t="str">
            <v>Premier Care Homecare, LLC</v>
          </cell>
        </row>
        <row r="651">
          <cell r="C651">
            <v>11354</v>
          </cell>
          <cell r="D651" t="str">
            <v>St. Jude Home Health Care</v>
          </cell>
          <cell r="E651">
            <v>5</v>
          </cell>
          <cell r="O651">
            <v>785001</v>
          </cell>
          <cell r="P651" t="str">
            <v>Advanced Nursing Concepts, Inc.</v>
          </cell>
        </row>
        <row r="652">
          <cell r="C652">
            <v>11355</v>
          </cell>
          <cell r="D652" t="str">
            <v>Star Care Home Health</v>
          </cell>
          <cell r="E652">
            <v>5</v>
          </cell>
          <cell r="O652">
            <v>785101</v>
          </cell>
          <cell r="P652" t="str">
            <v>VNA of Cape Cod</v>
          </cell>
        </row>
        <row r="653">
          <cell r="C653">
            <v>11356</v>
          </cell>
          <cell r="D653" t="str">
            <v>Step by Step DME, Inc. d/b/a Step by Step Home Health Care</v>
          </cell>
          <cell r="E653">
            <v>5</v>
          </cell>
          <cell r="O653">
            <v>785201</v>
          </cell>
          <cell r="P653" t="str">
            <v>Home Health Solutions</v>
          </cell>
        </row>
        <row r="654">
          <cell r="C654">
            <v>11357</v>
          </cell>
          <cell r="D654" t="str">
            <v>Summit Home Health</v>
          </cell>
          <cell r="E654">
            <v>10</v>
          </cell>
          <cell r="O654">
            <v>785301</v>
          </cell>
          <cell r="P654" t="str">
            <v>United Home Care Services</v>
          </cell>
        </row>
        <row r="655">
          <cell r="C655">
            <v>11359</v>
          </cell>
          <cell r="D655" t="str">
            <v>Total Health Services</v>
          </cell>
          <cell r="E655">
            <v>5</v>
          </cell>
          <cell r="O655">
            <v>785501</v>
          </cell>
          <cell r="P655" t="str">
            <v>Woodlawn Home Health</v>
          </cell>
        </row>
        <row r="656">
          <cell r="C656">
            <v>11360</v>
          </cell>
          <cell r="D656" t="str">
            <v>Total Patient Care Home Health</v>
          </cell>
          <cell r="E656">
            <v>29</v>
          </cell>
          <cell r="O656">
            <v>785901</v>
          </cell>
          <cell r="P656" t="str">
            <v>Hygieia Home Health Inc.</v>
          </cell>
        </row>
        <row r="657">
          <cell r="C657">
            <v>11361</v>
          </cell>
          <cell r="D657" t="str">
            <v>Total Senior Home Health Care, LLC</v>
          </cell>
          <cell r="E657">
            <v>15</v>
          </cell>
          <cell r="O657">
            <v>786001</v>
          </cell>
          <cell r="P657" t="str">
            <v>Renew Home Health</v>
          </cell>
        </row>
        <row r="658">
          <cell r="C658">
            <v>11363</v>
          </cell>
          <cell r="D658" t="str">
            <v>UniCare</v>
          </cell>
          <cell r="E658">
            <v>7</v>
          </cell>
          <cell r="O658">
            <v>786101</v>
          </cell>
          <cell r="P658" t="str">
            <v>Catholic Charitable Bureau of the Archdiocese of Boston, dba Laboure Center</v>
          </cell>
        </row>
        <row r="659">
          <cell r="C659">
            <v>11364</v>
          </cell>
          <cell r="D659" t="str">
            <v>United Home Care - Alice</v>
          </cell>
          <cell r="E659">
            <v>5</v>
          </cell>
          <cell r="O659">
            <v>786201</v>
          </cell>
          <cell r="P659" t="str">
            <v>HealthAlliance Home Health and Hospice</v>
          </cell>
        </row>
        <row r="660">
          <cell r="C660">
            <v>11366</v>
          </cell>
          <cell r="D660" t="str">
            <v>Vernon Home Health</v>
          </cell>
          <cell r="E660">
            <v>5</v>
          </cell>
          <cell r="O660">
            <v>786601</v>
          </cell>
          <cell r="P660" t="str">
            <v>Covenant Home Health Care Services</v>
          </cell>
        </row>
        <row r="661">
          <cell r="C661">
            <v>11368</v>
          </cell>
          <cell r="D661" t="str">
            <v>AAA Home Health, Inc.</v>
          </cell>
          <cell r="E661">
            <v>21</v>
          </cell>
          <cell r="O661">
            <v>786701</v>
          </cell>
          <cell r="P661" t="str">
            <v>Unity HomeCare, LLC</v>
          </cell>
        </row>
        <row r="662">
          <cell r="C662">
            <v>11369</v>
          </cell>
          <cell r="D662" t="str">
            <v>Ace Homecare, LLC, dba BRL Management Services Division</v>
          </cell>
          <cell r="E662">
            <v>5</v>
          </cell>
          <cell r="O662">
            <v>786901</v>
          </cell>
          <cell r="P662" t="str">
            <v>Family Care Home Health Agency</v>
          </cell>
        </row>
        <row r="663">
          <cell r="C663">
            <v>11371</v>
          </cell>
          <cell r="D663" t="str">
            <v>Advantage Home Health Care, Inc.</v>
          </cell>
          <cell r="E663">
            <v>15</v>
          </cell>
          <cell r="O663">
            <v>787001</v>
          </cell>
          <cell r="P663" t="str">
            <v>Care Dimensions</v>
          </cell>
        </row>
        <row r="664">
          <cell r="C664">
            <v>11372</v>
          </cell>
          <cell r="D664" t="str">
            <v>Allegiance Home Health &amp; Rehab, Inc.</v>
          </cell>
          <cell r="E664">
            <v>9</v>
          </cell>
          <cell r="O664">
            <v>787101</v>
          </cell>
          <cell r="P664" t="str">
            <v>Jefferson Regional Home Care</v>
          </cell>
        </row>
        <row r="665">
          <cell r="C665">
            <v>11373</v>
          </cell>
          <cell r="D665" t="str">
            <v>Angel Care Home Health Services</v>
          </cell>
          <cell r="E665">
            <v>2</v>
          </cell>
          <cell r="O665">
            <v>787201</v>
          </cell>
          <cell r="P665" t="str">
            <v>Shepard's Crook Nursing Agency</v>
          </cell>
        </row>
        <row r="666">
          <cell r="C666">
            <v>11375</v>
          </cell>
          <cell r="D666" t="str">
            <v>Bishop Home Healthcare, dba Lifetime Home Health, LLC</v>
          </cell>
          <cell r="E666">
            <v>17</v>
          </cell>
          <cell r="O666">
            <v>787301</v>
          </cell>
          <cell r="P666" t="str">
            <v>Autumn Home Care</v>
          </cell>
        </row>
        <row r="667">
          <cell r="C667">
            <v>11377</v>
          </cell>
          <cell r="D667" t="str">
            <v>Border Skilled Services, Inc.</v>
          </cell>
          <cell r="E667">
            <v>10</v>
          </cell>
          <cell r="O667">
            <v>787401</v>
          </cell>
          <cell r="P667" t="str">
            <v>Nightingale Homecare</v>
          </cell>
        </row>
        <row r="668">
          <cell r="C668">
            <v>11378</v>
          </cell>
          <cell r="D668" t="str">
            <v>Calhoun County Public Health</v>
          </cell>
          <cell r="E668">
            <v>13</v>
          </cell>
          <cell r="O668">
            <v>799901</v>
          </cell>
          <cell r="P668" t="str">
            <v>HelpSource</v>
          </cell>
        </row>
        <row r="669">
          <cell r="C669">
            <v>11379</v>
          </cell>
          <cell r="D669" t="str">
            <v>Caring Hearts Pediatric Extended Care Center, Inc.</v>
          </cell>
          <cell r="E669">
            <v>5</v>
          </cell>
        </row>
        <row r="670">
          <cell r="C670">
            <v>11380</v>
          </cell>
          <cell r="D670" t="str">
            <v>Celect Care Home Health, Inc.</v>
          </cell>
          <cell r="E670">
            <v>5</v>
          </cell>
        </row>
        <row r="671">
          <cell r="C671">
            <v>11381</v>
          </cell>
          <cell r="D671" t="str">
            <v>CMS</v>
          </cell>
          <cell r="E671">
            <v>12</v>
          </cell>
        </row>
        <row r="672">
          <cell r="C672">
            <v>11383</v>
          </cell>
          <cell r="D672" t="str">
            <v>Consolidated Mgmt &amp; Consulting Inc</v>
          </cell>
          <cell r="E672">
            <v>10</v>
          </cell>
        </row>
        <row r="673">
          <cell r="C673">
            <v>11386</v>
          </cell>
          <cell r="D673" t="str">
            <v>DNA Home Health Services</v>
          </cell>
          <cell r="E673">
            <v>5</v>
          </cell>
        </row>
        <row r="674">
          <cell r="C674">
            <v>11388</v>
          </cell>
          <cell r="D674" t="str">
            <v>Englewood Health Systems, Inc Home Health Agency</v>
          </cell>
          <cell r="E674">
            <v>11</v>
          </cell>
        </row>
        <row r="675">
          <cell r="C675">
            <v>11390</v>
          </cell>
          <cell r="D675" t="str">
            <v>Excellent Home Health Care, Inc.</v>
          </cell>
          <cell r="E675">
            <v>11</v>
          </cell>
        </row>
        <row r="676">
          <cell r="C676">
            <v>11394</v>
          </cell>
          <cell r="D676" t="str">
            <v>Healing Hands Home Health, Inc. - H.O.</v>
          </cell>
          <cell r="E676">
            <v>15</v>
          </cell>
        </row>
        <row r="677">
          <cell r="C677">
            <v>11395</v>
          </cell>
          <cell r="D677" t="str">
            <v>Hestie Home Health Care</v>
          </cell>
          <cell r="E677">
            <v>3</v>
          </cell>
        </row>
        <row r="678">
          <cell r="C678">
            <v>11396</v>
          </cell>
          <cell r="D678" t="str">
            <v>Home Care Connection and Hospice, Inc.</v>
          </cell>
          <cell r="E678">
            <v>10</v>
          </cell>
        </row>
        <row r="679">
          <cell r="C679">
            <v>11398</v>
          </cell>
          <cell r="D679" t="str">
            <v>Honor Care Home Health</v>
          </cell>
          <cell r="E679">
            <v>5</v>
          </cell>
        </row>
        <row r="680">
          <cell r="C680">
            <v>11399</v>
          </cell>
          <cell r="D680" t="str">
            <v>House Call Home Care</v>
          </cell>
          <cell r="E680">
            <v>10</v>
          </cell>
        </row>
        <row r="681">
          <cell r="C681">
            <v>11402</v>
          </cell>
          <cell r="D681" t="str">
            <v>Infusion Plus, LLC</v>
          </cell>
          <cell r="E681">
            <v>5</v>
          </cell>
        </row>
        <row r="682">
          <cell r="C682">
            <v>11403</v>
          </cell>
          <cell r="D682" t="str">
            <v>IntegraCare of Texas</v>
          </cell>
          <cell r="E682">
            <v>10</v>
          </cell>
        </row>
        <row r="683">
          <cell r="C683">
            <v>11407</v>
          </cell>
          <cell r="D683" t="str">
            <v>LifePointe Hospice, LLC</v>
          </cell>
          <cell r="E683">
            <v>1</v>
          </cell>
        </row>
        <row r="684">
          <cell r="C684">
            <v>11408</v>
          </cell>
          <cell r="D684" t="str">
            <v>Lower Valley Home Health</v>
          </cell>
          <cell r="E684">
            <v>13</v>
          </cell>
        </row>
        <row r="685">
          <cell r="C685">
            <v>11409</v>
          </cell>
          <cell r="D685" t="str">
            <v>Mangold Memorial Hospital Home Health Care</v>
          </cell>
          <cell r="E685">
            <v>10</v>
          </cell>
        </row>
        <row r="686">
          <cell r="C686">
            <v>11412</v>
          </cell>
          <cell r="D686" t="str">
            <v>Medical Insights &amp; Care Unlimited, LP</v>
          </cell>
          <cell r="E686">
            <v>10</v>
          </cell>
        </row>
        <row r="687">
          <cell r="C687">
            <v>11413</v>
          </cell>
          <cell r="D687" t="str">
            <v>Memorial Hospital Home Care</v>
          </cell>
          <cell r="E687">
            <v>5</v>
          </cell>
        </row>
        <row r="688">
          <cell r="C688">
            <v>11415</v>
          </cell>
          <cell r="D688" t="str">
            <v>Mid Delta Home Health</v>
          </cell>
          <cell r="E688">
            <v>5</v>
          </cell>
        </row>
        <row r="689">
          <cell r="C689">
            <v>11418</v>
          </cell>
          <cell r="D689" t="str">
            <v>On-Call Home Health &amp; Rehab Services</v>
          </cell>
          <cell r="E689">
            <v>7</v>
          </cell>
        </row>
        <row r="690">
          <cell r="C690">
            <v>11419</v>
          </cell>
          <cell r="D690" t="str">
            <v>Paradigm Rehab &amp; Nursing</v>
          </cell>
          <cell r="E690">
            <v>5</v>
          </cell>
        </row>
        <row r="691">
          <cell r="C691">
            <v>11420</v>
          </cell>
          <cell r="D691" t="str">
            <v>Peters Agency Home Health Services, LLC</v>
          </cell>
          <cell r="E691">
            <v>18</v>
          </cell>
        </row>
        <row r="692">
          <cell r="C692">
            <v>11422</v>
          </cell>
          <cell r="D692" t="str">
            <v>Prairie View Home Health, Inc.</v>
          </cell>
          <cell r="E692">
            <v>6</v>
          </cell>
        </row>
        <row r="693">
          <cell r="C693">
            <v>11423</v>
          </cell>
          <cell r="D693" t="str">
            <v>Prim Rose Homecare - Hospice</v>
          </cell>
          <cell r="E693">
            <v>7</v>
          </cell>
        </row>
        <row r="694">
          <cell r="C694">
            <v>11424</v>
          </cell>
          <cell r="D694" t="str">
            <v>Providence Home Care</v>
          </cell>
          <cell r="E694">
            <v>5</v>
          </cell>
        </row>
        <row r="695">
          <cell r="C695">
            <v>11425</v>
          </cell>
          <cell r="D695" t="str">
            <v>PTL Health Care, Inc.</v>
          </cell>
          <cell r="E695">
            <v>8</v>
          </cell>
        </row>
        <row r="696">
          <cell r="C696">
            <v>11426</v>
          </cell>
          <cell r="D696" t="str">
            <v>Quest Home Health Care, Inc.</v>
          </cell>
          <cell r="E696">
            <v>5</v>
          </cell>
        </row>
        <row r="697">
          <cell r="C697">
            <v>11429</v>
          </cell>
          <cell r="D697" t="str">
            <v>Share Home Health Agency</v>
          </cell>
          <cell r="E697">
            <v>5</v>
          </cell>
        </row>
        <row r="698">
          <cell r="C698">
            <v>11436</v>
          </cell>
          <cell r="D698" t="str">
            <v>T or C Ambercare Home Health</v>
          </cell>
          <cell r="E698">
            <v>10</v>
          </cell>
        </row>
        <row r="699">
          <cell r="C699">
            <v>11440</v>
          </cell>
          <cell r="D699" t="str">
            <v>Unity Home Care</v>
          </cell>
          <cell r="E699">
            <v>15</v>
          </cell>
        </row>
        <row r="700">
          <cell r="C700">
            <v>11443</v>
          </cell>
          <cell r="D700" t="str">
            <v>West Carroll Memorial Hospital Home Health</v>
          </cell>
          <cell r="E700">
            <v>6</v>
          </cell>
        </row>
        <row r="701">
          <cell r="C701">
            <v>11446</v>
          </cell>
          <cell r="D701" t="str">
            <v>Abicare Home Health</v>
          </cell>
          <cell r="E701">
            <v>5</v>
          </cell>
        </row>
        <row r="702">
          <cell r="C702">
            <v>11459</v>
          </cell>
          <cell r="D702" t="str">
            <v>Autumn Home Care</v>
          </cell>
          <cell r="E702">
            <v>5</v>
          </cell>
        </row>
        <row r="703">
          <cell r="C703">
            <v>11460</v>
          </cell>
          <cell r="D703" t="str">
            <v>Baycare Home Care</v>
          </cell>
          <cell r="E703">
            <v>5</v>
          </cell>
        </row>
        <row r="704">
          <cell r="C704">
            <v>11463</v>
          </cell>
          <cell r="D704" t="str">
            <v>Caregivers, Inc.</v>
          </cell>
          <cell r="E704">
            <v>2</v>
          </cell>
        </row>
        <row r="705">
          <cell r="C705">
            <v>11468</v>
          </cell>
          <cell r="D705" t="str">
            <v>Champion Homecare</v>
          </cell>
          <cell r="E705">
            <v>2</v>
          </cell>
        </row>
        <row r="706">
          <cell r="C706">
            <v>11473</v>
          </cell>
          <cell r="D706" t="str">
            <v>Exclusive Home Health and Hospice, Inc.</v>
          </cell>
          <cell r="E706">
            <v>5</v>
          </cell>
        </row>
        <row r="707">
          <cell r="C707">
            <v>11476</v>
          </cell>
          <cell r="D707" t="str">
            <v>First Choice HomeCare</v>
          </cell>
          <cell r="E707">
            <v>5</v>
          </cell>
        </row>
        <row r="708">
          <cell r="C708">
            <v>11486</v>
          </cell>
          <cell r="D708" t="str">
            <v>Heavenly Nurses Home Health, LLC</v>
          </cell>
          <cell r="E708">
            <v>9</v>
          </cell>
        </row>
        <row r="709">
          <cell r="C709">
            <v>11487</v>
          </cell>
          <cell r="D709" t="str">
            <v>Hitech Medical Services</v>
          </cell>
          <cell r="E709">
            <v>5</v>
          </cell>
        </row>
        <row r="710">
          <cell r="C710">
            <v>11489</v>
          </cell>
          <cell r="D710" t="str">
            <v>Helping Hands Hospice, Inc.</v>
          </cell>
          <cell r="E710">
            <v>2</v>
          </cell>
        </row>
        <row r="711">
          <cell r="C711">
            <v>11492</v>
          </cell>
          <cell r="D711" t="str">
            <v>Hygieia Home Health Inc.</v>
          </cell>
          <cell r="E711">
            <v>5</v>
          </cell>
        </row>
        <row r="712">
          <cell r="C712">
            <v>11497</v>
          </cell>
          <cell r="D712" t="str">
            <v>Ledyard Regional Visiting Nurse Agency</v>
          </cell>
          <cell r="E712">
            <v>5</v>
          </cell>
        </row>
        <row r="713">
          <cell r="C713">
            <v>11505</v>
          </cell>
          <cell r="D713" t="str">
            <v>Optimal Home Care</v>
          </cell>
          <cell r="E713">
            <v>5</v>
          </cell>
        </row>
        <row r="714">
          <cell r="C714">
            <v>11520</v>
          </cell>
          <cell r="D714" t="str">
            <v>tetonhomehealth.com</v>
          </cell>
          <cell r="E714">
            <v>2</v>
          </cell>
        </row>
        <row r="715">
          <cell r="C715">
            <v>11525</v>
          </cell>
          <cell r="D715" t="str">
            <v>US Home Health Care</v>
          </cell>
          <cell r="E715">
            <v>5</v>
          </cell>
        </row>
        <row r="716">
          <cell r="C716">
            <v>11528</v>
          </cell>
          <cell r="D716" t="str">
            <v>Vicki Roy Home Health Care, Inc.</v>
          </cell>
          <cell r="E716">
            <v>10</v>
          </cell>
        </row>
        <row r="717">
          <cell r="C717">
            <v>11529</v>
          </cell>
          <cell r="D717" t="str">
            <v>VNA Healthcare Partners of Ohio</v>
          </cell>
          <cell r="E717">
            <v>3</v>
          </cell>
        </row>
        <row r="718">
          <cell r="C718">
            <v>11707</v>
          </cell>
          <cell r="D718" t="str">
            <v>Spectrum Community Health (C)</v>
          </cell>
          <cell r="E718">
            <v>1</v>
          </cell>
        </row>
        <row r="719">
          <cell r="C719">
            <v>11753</v>
          </cell>
          <cell r="D719" t="str">
            <v>Faith and Hope Hospice</v>
          </cell>
          <cell r="E719">
            <v>3</v>
          </cell>
        </row>
        <row r="720">
          <cell r="C720">
            <v>11755</v>
          </cell>
          <cell r="D720" t="str">
            <v>Frontier Medical Home Care, Inc. (M)</v>
          </cell>
          <cell r="E720">
            <v>4</v>
          </cell>
        </row>
        <row r="721">
          <cell r="C721">
            <v>11762</v>
          </cell>
          <cell r="D721" t="str">
            <v>Legacy Health Care</v>
          </cell>
          <cell r="E721">
            <v>17</v>
          </cell>
        </row>
        <row r="722">
          <cell r="C722">
            <v>11770</v>
          </cell>
          <cell r="D722" t="str">
            <v>Net 30, Inc. DBA Patient Resources Co.</v>
          </cell>
          <cell r="E722">
            <v>5</v>
          </cell>
        </row>
        <row r="723">
          <cell r="C723">
            <v>11782</v>
          </cell>
          <cell r="D723" t="str">
            <v>Promise Hospice LLC</v>
          </cell>
          <cell r="E723">
            <v>6</v>
          </cell>
        </row>
        <row r="724">
          <cell r="C724">
            <v>11784</v>
          </cell>
          <cell r="D724" t="str">
            <v>Renew Home Health</v>
          </cell>
          <cell r="E724">
            <v>5</v>
          </cell>
        </row>
        <row r="725">
          <cell r="C725">
            <v>11785</v>
          </cell>
          <cell r="D725" t="str">
            <v>Rio Valley Healthcare Services, LLC</v>
          </cell>
          <cell r="E725">
            <v>17</v>
          </cell>
        </row>
        <row r="726">
          <cell r="C726">
            <v>11792</v>
          </cell>
          <cell r="D726" t="str">
            <v>Spring River Home Health Agency, Inc.</v>
          </cell>
          <cell r="E726">
            <v>17</v>
          </cell>
        </row>
        <row r="727">
          <cell r="C727">
            <v>11794</v>
          </cell>
          <cell r="D727" t="str">
            <v>St. Margarets Home Health &amp; Hospice</v>
          </cell>
          <cell r="E727">
            <v>3</v>
          </cell>
        </row>
        <row r="728">
          <cell r="C728">
            <v>11800</v>
          </cell>
          <cell r="D728" t="str">
            <v>Angels Grace Hospice, LLC</v>
          </cell>
          <cell r="E728">
            <v>6</v>
          </cell>
        </row>
        <row r="729">
          <cell r="C729">
            <v>11808</v>
          </cell>
          <cell r="D729" t="str">
            <v>Advanced Nursing Concepts, Inc.</v>
          </cell>
          <cell r="E729">
            <v>5</v>
          </cell>
        </row>
        <row r="730">
          <cell r="C730">
            <v>11809</v>
          </cell>
          <cell r="D730" t="str">
            <v>Advantage Home Assisted Care, Inc.</v>
          </cell>
          <cell r="E730">
            <v>5</v>
          </cell>
        </row>
        <row r="731">
          <cell r="C731">
            <v>11813</v>
          </cell>
          <cell r="D731" t="str">
            <v>All Nursing Home Health Services Inc.</v>
          </cell>
          <cell r="E731">
            <v>5</v>
          </cell>
        </row>
        <row r="732">
          <cell r="C732">
            <v>11815</v>
          </cell>
          <cell r="D732" t="str">
            <v>Always Better Care Hospice</v>
          </cell>
          <cell r="E732">
            <v>5</v>
          </cell>
        </row>
        <row r="733">
          <cell r="C733">
            <v>11816</v>
          </cell>
          <cell r="D733" t="str">
            <v>Americare Home Health Agency</v>
          </cell>
          <cell r="E733">
            <v>5</v>
          </cell>
        </row>
        <row r="734">
          <cell r="C734">
            <v>11817</v>
          </cell>
          <cell r="D734" t="str">
            <v>Angelitos Health Care, Inc.</v>
          </cell>
          <cell r="E734">
            <v>5</v>
          </cell>
        </row>
        <row r="735">
          <cell r="C735">
            <v>11818</v>
          </cell>
          <cell r="D735" t="str">
            <v>Angmar Medical Holdings, Inc.</v>
          </cell>
          <cell r="E735">
            <v>5</v>
          </cell>
        </row>
        <row r="736">
          <cell r="C736">
            <v>11819</v>
          </cell>
          <cell r="D736" t="str">
            <v>Astrid Medical for Homebound Hlth Care</v>
          </cell>
          <cell r="E736">
            <v>5</v>
          </cell>
        </row>
        <row r="737">
          <cell r="C737">
            <v>11820</v>
          </cell>
          <cell r="D737" t="str">
            <v>Bayside Home Health Care Inc</v>
          </cell>
          <cell r="E737">
            <v>15</v>
          </cell>
        </row>
        <row r="738">
          <cell r="C738">
            <v>11824</v>
          </cell>
          <cell r="D738" t="str">
            <v>CDP, LLC dba Omni Home Care</v>
          </cell>
          <cell r="E738">
            <v>15</v>
          </cell>
        </row>
        <row r="739">
          <cell r="C739">
            <v>11825</v>
          </cell>
          <cell r="D739" t="str">
            <v>Colony Health Care</v>
          </cell>
          <cell r="E739">
            <v>5</v>
          </cell>
        </row>
        <row r="740">
          <cell r="C740">
            <v>11826</v>
          </cell>
          <cell r="D740" t="str">
            <v>Complete Homecare, Inc.</v>
          </cell>
          <cell r="E740">
            <v>10</v>
          </cell>
        </row>
        <row r="741">
          <cell r="C741">
            <v>11829</v>
          </cell>
          <cell r="D741" t="str">
            <v>East Texas Home Health</v>
          </cell>
          <cell r="E741">
            <v>5</v>
          </cell>
        </row>
        <row r="742">
          <cell r="C742">
            <v>11830</v>
          </cell>
          <cell r="D742" t="str">
            <v>First Care Integrated Health Services, Inc.</v>
          </cell>
          <cell r="E742">
            <v>5</v>
          </cell>
        </row>
        <row r="743">
          <cell r="C743">
            <v>11831</v>
          </cell>
          <cell r="D743" t="str">
            <v>Florida Home Bound Mental Health Agency, Inc.</v>
          </cell>
          <cell r="E743">
            <v>5</v>
          </cell>
        </row>
        <row r="744">
          <cell r="C744">
            <v>11833</v>
          </cell>
          <cell r="D744" t="str">
            <v>Gentle Home Health Care, LLC</v>
          </cell>
          <cell r="E744">
            <v>5</v>
          </cell>
        </row>
        <row r="745">
          <cell r="C745">
            <v>11834</v>
          </cell>
          <cell r="D745" t="str">
            <v>Gibson Health Services</v>
          </cell>
          <cell r="E745">
            <v>5</v>
          </cell>
        </row>
        <row r="746">
          <cell r="C746">
            <v>11835</v>
          </cell>
          <cell r="D746" t="str">
            <v>Gilead Home Health</v>
          </cell>
          <cell r="E746">
            <v>5</v>
          </cell>
        </row>
        <row r="747">
          <cell r="C747">
            <v>11836</v>
          </cell>
          <cell r="D747" t="str">
            <v>Green Country Home Health c/o Med-Corp</v>
          </cell>
          <cell r="E747">
            <v>5</v>
          </cell>
        </row>
        <row r="748">
          <cell r="C748">
            <v>11837</v>
          </cell>
          <cell r="D748" t="str">
            <v>HCN Senior Care at Home</v>
          </cell>
          <cell r="E748">
            <v>5</v>
          </cell>
        </row>
        <row r="749">
          <cell r="C749">
            <v>11838</v>
          </cell>
          <cell r="D749" t="str">
            <v>HealthAlliance Home Health and Hospice</v>
          </cell>
          <cell r="E749">
            <v>5</v>
          </cell>
        </row>
        <row r="750">
          <cell r="C750">
            <v>11839</v>
          </cell>
          <cell r="D750" t="str">
            <v>HealthBack Home Health</v>
          </cell>
          <cell r="E750">
            <v>5</v>
          </cell>
        </row>
        <row r="751">
          <cell r="C751">
            <v>11840</v>
          </cell>
          <cell r="D751" t="str">
            <v>Heart Home Health Care</v>
          </cell>
          <cell r="E751">
            <v>5</v>
          </cell>
        </row>
        <row r="752">
          <cell r="C752">
            <v>11841</v>
          </cell>
          <cell r="D752" t="str">
            <v>Heartbeat Home Health, LLC</v>
          </cell>
          <cell r="E752">
            <v>5</v>
          </cell>
        </row>
        <row r="753">
          <cell r="C753">
            <v>11842</v>
          </cell>
          <cell r="D753" t="str">
            <v>Helping Hands Home Care, Inc.</v>
          </cell>
          <cell r="E753">
            <v>10</v>
          </cell>
        </row>
        <row r="754">
          <cell r="C754">
            <v>11845</v>
          </cell>
          <cell r="D754" t="str">
            <v>Home Care of TRMC</v>
          </cell>
          <cell r="E754">
            <v>5</v>
          </cell>
        </row>
        <row r="755">
          <cell r="C755">
            <v>11846</v>
          </cell>
          <cell r="D755" t="str">
            <v>Home Health Innovations</v>
          </cell>
          <cell r="E755">
            <v>5</v>
          </cell>
        </row>
        <row r="756">
          <cell r="C756">
            <v>11847</v>
          </cell>
          <cell r="D756" t="str">
            <v>Horizon Bay Management CCRC, LLC - Johanna Hill/Director of Operations - Sylvan HH.</v>
          </cell>
          <cell r="E756">
            <v>5</v>
          </cell>
        </row>
        <row r="757">
          <cell r="C757">
            <v>11848</v>
          </cell>
          <cell r="D757" t="str">
            <v>Hospice Management, Inc.</v>
          </cell>
          <cell r="E757">
            <v>5</v>
          </cell>
        </row>
        <row r="758">
          <cell r="C758">
            <v>11851</v>
          </cell>
          <cell r="D758" t="str">
            <v>Kno-Wal-Lin Homecare &amp; Hospice</v>
          </cell>
          <cell r="E758">
            <v>5</v>
          </cell>
        </row>
        <row r="759">
          <cell r="C759">
            <v>11854</v>
          </cell>
          <cell r="D759" t="str">
            <v>Legacy Home Health Agency, Inc.</v>
          </cell>
          <cell r="E759">
            <v>10</v>
          </cell>
        </row>
        <row r="760">
          <cell r="C760">
            <v>11856</v>
          </cell>
          <cell r="D760" t="str">
            <v>Lifeline Home Health Care, Inc.</v>
          </cell>
          <cell r="E760">
            <v>15</v>
          </cell>
        </row>
        <row r="761">
          <cell r="C761">
            <v>11860</v>
          </cell>
          <cell r="D761" t="str">
            <v>Medical Insights &amp; Care Unlimited, LP Home Health Agency</v>
          </cell>
          <cell r="E761">
            <v>5</v>
          </cell>
        </row>
        <row r="762">
          <cell r="C762">
            <v>11861</v>
          </cell>
          <cell r="D762" t="str">
            <v>Memorial Home Healthcare</v>
          </cell>
          <cell r="E762">
            <v>5</v>
          </cell>
        </row>
        <row r="763">
          <cell r="C763">
            <v>11864</v>
          </cell>
          <cell r="D763" t="str">
            <v>National Revenue Recovery</v>
          </cell>
          <cell r="E763">
            <v>5</v>
          </cell>
        </row>
        <row r="764">
          <cell r="C764">
            <v>11866</v>
          </cell>
          <cell r="D764" t="str">
            <v>Nurses Registry Home Health</v>
          </cell>
          <cell r="E764">
            <v>5</v>
          </cell>
        </row>
        <row r="765">
          <cell r="C765">
            <v>11869</v>
          </cell>
          <cell r="D765" t="str">
            <v>Premier Care Homecare, LLC</v>
          </cell>
          <cell r="E765">
            <v>5</v>
          </cell>
        </row>
        <row r="766">
          <cell r="C766">
            <v>11870</v>
          </cell>
          <cell r="D766" t="str">
            <v>Pro-Health Nursing, Inc.</v>
          </cell>
          <cell r="E766">
            <v>5</v>
          </cell>
        </row>
        <row r="767">
          <cell r="C767">
            <v>11873</v>
          </cell>
          <cell r="D767" t="str">
            <v>Regional Home Healthcare</v>
          </cell>
          <cell r="E767">
            <v>1</v>
          </cell>
        </row>
        <row r="768">
          <cell r="C768">
            <v>11877</v>
          </cell>
          <cell r="D768" t="str">
            <v>Southeast Louisiana Home Health, Inc. - H.O.</v>
          </cell>
          <cell r="E768">
            <v>5</v>
          </cell>
        </row>
        <row r="769">
          <cell r="C769">
            <v>11878</v>
          </cell>
          <cell r="D769" t="str">
            <v>Southern Maryland Home Health Services</v>
          </cell>
          <cell r="E769">
            <v>10</v>
          </cell>
        </row>
        <row r="770">
          <cell r="C770">
            <v>11879</v>
          </cell>
          <cell r="D770" t="str">
            <v>Spoon River Home Health Services Inc.</v>
          </cell>
          <cell r="E770">
            <v>5</v>
          </cell>
        </row>
        <row r="771">
          <cell r="C771">
            <v>11880</v>
          </cell>
          <cell r="D771" t="str">
            <v>St. Joseph Holdings, LLC</v>
          </cell>
          <cell r="E771">
            <v>10</v>
          </cell>
        </row>
        <row r="772">
          <cell r="C772">
            <v>11881</v>
          </cell>
          <cell r="D772" t="str">
            <v>Sterling Home Health Care, Inc.</v>
          </cell>
          <cell r="E772">
            <v>5</v>
          </cell>
        </row>
        <row r="773">
          <cell r="C773">
            <v>11882</v>
          </cell>
          <cell r="D773" t="str">
            <v>SunCrest Home Health of Manchester, Inc., dba SunCrest Home Health.</v>
          </cell>
          <cell r="E773">
            <v>6</v>
          </cell>
        </row>
        <row r="774">
          <cell r="C774">
            <v>11883</v>
          </cell>
          <cell r="D774" t="str">
            <v>Texas Total Care, Inc. - H.O.</v>
          </cell>
          <cell r="E774">
            <v>5</v>
          </cell>
        </row>
        <row r="775">
          <cell r="C775">
            <v>11884</v>
          </cell>
          <cell r="D775" t="str">
            <v>Total Concept Home Health Agency</v>
          </cell>
          <cell r="E775">
            <v>10</v>
          </cell>
        </row>
        <row r="776">
          <cell r="C776">
            <v>11886</v>
          </cell>
          <cell r="D776" t="str">
            <v>Village Home Health Services</v>
          </cell>
          <cell r="E776">
            <v>5</v>
          </cell>
        </row>
        <row r="777">
          <cell r="C777">
            <v>11887</v>
          </cell>
          <cell r="D777" t="str">
            <v>VNA of Cape Cod</v>
          </cell>
          <cell r="E777">
            <v>5</v>
          </cell>
        </row>
        <row r="778">
          <cell r="C778">
            <v>11889</v>
          </cell>
          <cell r="D778" t="str">
            <v>VNA of Wisconsin - Attn: Jody Drott. (Acctg Dept)</v>
          </cell>
          <cell r="E778">
            <v>10</v>
          </cell>
        </row>
        <row r="779">
          <cell r="C779">
            <v>11890</v>
          </cell>
          <cell r="D779" t="str">
            <v>Wabash-Miami Home Health Care &amp; Hospice</v>
          </cell>
          <cell r="E779">
            <v>5</v>
          </cell>
        </row>
        <row r="780">
          <cell r="C780">
            <v>11891</v>
          </cell>
          <cell r="D780" t="str">
            <v>Western Illinois Home Health Care</v>
          </cell>
          <cell r="E780">
            <v>5</v>
          </cell>
        </row>
        <row r="781">
          <cell r="C781">
            <v>11907</v>
          </cell>
          <cell r="D781" t="str">
            <v>Chisago County Health Department Health and Human Services</v>
          </cell>
          <cell r="E781">
            <v>1</v>
          </cell>
        </row>
        <row r="782">
          <cell r="C782">
            <v>11938</v>
          </cell>
          <cell r="D782" t="str">
            <v>Personal Touch Hospice, Inc</v>
          </cell>
          <cell r="E782">
            <v>16</v>
          </cell>
        </row>
        <row r="783">
          <cell r="C783">
            <v>11949</v>
          </cell>
          <cell r="D783" t="str">
            <v>Serenity Hospice LLC</v>
          </cell>
          <cell r="E783">
            <v>10</v>
          </cell>
        </row>
        <row r="784">
          <cell r="C784">
            <v>11954</v>
          </cell>
          <cell r="D784" t="str">
            <v>St. Joseph's Home Health, Inc.</v>
          </cell>
          <cell r="E784">
            <v>10</v>
          </cell>
        </row>
        <row r="785">
          <cell r="C785">
            <v>11966</v>
          </cell>
          <cell r="D785" t="str">
            <v>Guardian Care Home Health, Inc.</v>
          </cell>
          <cell r="E785">
            <v>10</v>
          </cell>
        </row>
        <row r="786">
          <cell r="C786">
            <v>11970</v>
          </cell>
          <cell r="D786" t="str">
            <v>Cima Health Latino</v>
          </cell>
          <cell r="E786">
            <v>25</v>
          </cell>
        </row>
        <row r="787">
          <cell r="C787">
            <v>11971</v>
          </cell>
          <cell r="D787" t="str">
            <v>Central Oklahoma Family Medical Center</v>
          </cell>
          <cell r="E787">
            <v>10</v>
          </cell>
        </row>
        <row r="788">
          <cell r="C788">
            <v>11977</v>
          </cell>
          <cell r="D788" t="str">
            <v>Calvert Home Health Care, Ltd.</v>
          </cell>
          <cell r="E788">
            <v>30</v>
          </cell>
        </row>
        <row r="789">
          <cell r="C789">
            <v>11979</v>
          </cell>
          <cell r="D789" t="str">
            <v>Angelic Hospice</v>
          </cell>
          <cell r="E789">
            <v>28</v>
          </cell>
        </row>
        <row r="790">
          <cell r="C790">
            <v>11980</v>
          </cell>
          <cell r="D790" t="str">
            <v>Home Care of Pinellas, Inc.</v>
          </cell>
          <cell r="E790">
            <v>20</v>
          </cell>
        </row>
        <row r="791">
          <cell r="C791">
            <v>11987</v>
          </cell>
          <cell r="D791" t="str">
            <v>Primavera Home Health, P.C.</v>
          </cell>
          <cell r="E791">
            <v>10</v>
          </cell>
        </row>
        <row r="792">
          <cell r="C792">
            <v>11988</v>
          </cell>
          <cell r="D792" t="str">
            <v>Home Healthcare of Oklahoma</v>
          </cell>
          <cell r="E792">
            <v>10</v>
          </cell>
        </row>
        <row r="793">
          <cell r="C793">
            <v>11989</v>
          </cell>
          <cell r="D793" t="str">
            <v>San Jose Home Health Care, LLC</v>
          </cell>
          <cell r="E793">
            <v>8</v>
          </cell>
        </row>
        <row r="794">
          <cell r="C794">
            <v>11992</v>
          </cell>
          <cell r="D794" t="str">
            <v>Pinnacle Home Health - Baton Rouge</v>
          </cell>
          <cell r="E794">
            <v>10</v>
          </cell>
        </row>
        <row r="795">
          <cell r="C795">
            <v>11997</v>
          </cell>
          <cell r="D795" t="str">
            <v>Hospice of Val Verde Regional Med Ctr</v>
          </cell>
          <cell r="E795">
            <v>10</v>
          </cell>
        </row>
        <row r="796">
          <cell r="C796">
            <v>11998</v>
          </cell>
          <cell r="D796" t="str">
            <v>P.A.C.E. Health Care, Inc.</v>
          </cell>
          <cell r="E796">
            <v>10</v>
          </cell>
        </row>
        <row r="797">
          <cell r="C797">
            <v>11999</v>
          </cell>
          <cell r="D797" t="str">
            <v>Rockdale Medical Center</v>
          </cell>
          <cell r="E797">
            <v>15</v>
          </cell>
        </row>
        <row r="798">
          <cell r="C798">
            <v>12000</v>
          </cell>
          <cell r="D798" t="str">
            <v>Santa Fe Home Care, LLC</v>
          </cell>
          <cell r="E798">
            <v>5</v>
          </cell>
        </row>
        <row r="799">
          <cell r="C799">
            <v>12002</v>
          </cell>
          <cell r="D799" t="str">
            <v>Proactive Home Care</v>
          </cell>
          <cell r="E799">
            <v>5</v>
          </cell>
        </row>
        <row r="800">
          <cell r="C800">
            <v>12004</v>
          </cell>
          <cell r="D800" t="str">
            <v>Regional Health Services of Howard County</v>
          </cell>
          <cell r="E800">
            <v>11</v>
          </cell>
        </row>
        <row r="801">
          <cell r="C801">
            <v>12008</v>
          </cell>
          <cell r="D801" t="str">
            <v>My Sweet Home - Home Healthcare, LLC</v>
          </cell>
          <cell r="E801">
            <v>10</v>
          </cell>
        </row>
        <row r="802">
          <cell r="C802">
            <v>12009</v>
          </cell>
          <cell r="D802" t="str">
            <v>Mercy El Reno Home Health</v>
          </cell>
          <cell r="E802">
            <v>15</v>
          </cell>
        </row>
        <row r="803">
          <cell r="C803">
            <v>12010</v>
          </cell>
          <cell r="D803" t="str">
            <v>Interim Healthcare</v>
          </cell>
          <cell r="E803">
            <v>6</v>
          </cell>
        </row>
        <row r="804">
          <cell r="C804">
            <v>12011</v>
          </cell>
          <cell r="D804" t="str">
            <v>Prudential Health Care Services</v>
          </cell>
          <cell r="E804">
            <v>15</v>
          </cell>
        </row>
        <row r="805">
          <cell r="C805">
            <v>12020</v>
          </cell>
          <cell r="D805" t="str">
            <v>Carvel Homecare</v>
          </cell>
          <cell r="E805">
            <v>5</v>
          </cell>
        </row>
        <row r="806">
          <cell r="C806">
            <v>12024</v>
          </cell>
          <cell r="D806" t="str">
            <v>Beyamar Hospice Services</v>
          </cell>
          <cell r="E806">
            <v>5</v>
          </cell>
        </row>
        <row r="807">
          <cell r="C807">
            <v>12026</v>
          </cell>
          <cell r="D807" t="str">
            <v>Progressive Home Health Care, Inc.</v>
          </cell>
          <cell r="E807">
            <v>14</v>
          </cell>
        </row>
        <row r="808">
          <cell r="C808">
            <v>12028</v>
          </cell>
          <cell r="D808" t="str">
            <v>Premium Select Home Care, Inc.</v>
          </cell>
          <cell r="E808">
            <v>10</v>
          </cell>
        </row>
        <row r="809">
          <cell r="C809">
            <v>12029</v>
          </cell>
          <cell r="D809" t="str">
            <v>Little Dixie Home Health</v>
          </cell>
          <cell r="E809">
            <v>5</v>
          </cell>
        </row>
        <row r="810">
          <cell r="C810">
            <v>12030</v>
          </cell>
          <cell r="D810" t="str">
            <v>Heartbeat Home Health Agency Ltd, LLP</v>
          </cell>
          <cell r="E810">
            <v>10</v>
          </cell>
        </row>
        <row r="811">
          <cell r="C811">
            <v>12035</v>
          </cell>
          <cell r="D811" t="str">
            <v>Autumn Home Health</v>
          </cell>
          <cell r="E811">
            <v>13</v>
          </cell>
        </row>
        <row r="812">
          <cell r="C812">
            <v>12045</v>
          </cell>
          <cell r="D812" t="str">
            <v>Generation Solutions of Lynchburg, LLC</v>
          </cell>
          <cell r="E812">
            <v>5</v>
          </cell>
        </row>
        <row r="813">
          <cell r="C813">
            <v>12046</v>
          </cell>
          <cell r="D813" t="str">
            <v>Harmony Home Health Care, Inc.</v>
          </cell>
          <cell r="E813">
            <v>15</v>
          </cell>
        </row>
        <row r="814">
          <cell r="C814">
            <v>12047</v>
          </cell>
          <cell r="D814" t="str">
            <v>34 HHA, Inc. dba Home Health Care of North Central Texas, Inc.</v>
          </cell>
          <cell r="E814">
            <v>6</v>
          </cell>
        </row>
        <row r="815">
          <cell r="C815">
            <v>12048</v>
          </cell>
          <cell r="D815" t="str">
            <v>At Peace Hospice Care</v>
          </cell>
          <cell r="E815">
            <v>38</v>
          </cell>
        </row>
        <row r="816">
          <cell r="C816">
            <v>12049</v>
          </cell>
          <cell r="D816" t="str">
            <v>Choice Home Care</v>
          </cell>
          <cell r="E816">
            <v>10</v>
          </cell>
        </row>
        <row r="817">
          <cell r="C817">
            <v>12052</v>
          </cell>
          <cell r="D817" t="str">
            <v>MD Homecare Network</v>
          </cell>
          <cell r="E817">
            <v>15</v>
          </cell>
        </row>
        <row r="818">
          <cell r="C818">
            <v>12054</v>
          </cell>
          <cell r="D818" t="str">
            <v>Nurses Home Services, Inc.</v>
          </cell>
          <cell r="E818">
            <v>10</v>
          </cell>
        </row>
        <row r="819">
          <cell r="C819">
            <v>12059</v>
          </cell>
          <cell r="D819" t="str">
            <v>Home Healthcare Partners</v>
          </cell>
          <cell r="E819">
            <v>16</v>
          </cell>
        </row>
        <row r="820">
          <cell r="C820">
            <v>12060</v>
          </cell>
          <cell r="D820" t="str">
            <v>RGA Homecare</v>
          </cell>
          <cell r="E820">
            <v>7</v>
          </cell>
        </row>
        <row r="821">
          <cell r="C821">
            <v>12065</v>
          </cell>
          <cell r="D821" t="str">
            <v>St. David Home Health, Inc.</v>
          </cell>
          <cell r="E821">
            <v>15</v>
          </cell>
        </row>
        <row r="822">
          <cell r="C822">
            <v>12066</v>
          </cell>
          <cell r="D822" t="str">
            <v>Awakened Alternatives, Inc.</v>
          </cell>
          <cell r="E822">
            <v>7</v>
          </cell>
        </row>
        <row r="823">
          <cell r="C823">
            <v>12068</v>
          </cell>
          <cell r="D823" t="str">
            <v>Aria Home Health</v>
          </cell>
          <cell r="E823">
            <v>15</v>
          </cell>
        </row>
        <row r="824">
          <cell r="C824">
            <v>12079</v>
          </cell>
          <cell r="D824" t="str">
            <v>Guardian Angel Home Health Care, Inc.(E)</v>
          </cell>
          <cell r="E824">
            <v>1</v>
          </cell>
        </row>
        <row r="825">
          <cell r="C825">
            <v>12081</v>
          </cell>
          <cell r="D825" t="str">
            <v>Tendercare Home Health Agency</v>
          </cell>
          <cell r="E825">
            <v>5</v>
          </cell>
        </row>
        <row r="826">
          <cell r="C826">
            <v>12082</v>
          </cell>
          <cell r="D826" t="str">
            <v>Tensas Home Health</v>
          </cell>
          <cell r="E826">
            <v>6</v>
          </cell>
        </row>
        <row r="827">
          <cell r="C827">
            <v>12085</v>
          </cell>
          <cell r="D827" t="str">
            <v>Barnes Home Health Care, Inc</v>
          </cell>
          <cell r="E827">
            <v>10</v>
          </cell>
        </row>
        <row r="828">
          <cell r="C828">
            <v>12091</v>
          </cell>
          <cell r="D828" t="str">
            <v>Elkview Home Health</v>
          </cell>
          <cell r="E828">
            <v>10</v>
          </cell>
        </row>
        <row r="829">
          <cell r="C829">
            <v>12093</v>
          </cell>
          <cell r="D829" t="str">
            <v>Emerald Home Healthcare Service LLC</v>
          </cell>
          <cell r="E829">
            <v>10</v>
          </cell>
        </row>
        <row r="830">
          <cell r="C830">
            <v>12094</v>
          </cell>
          <cell r="D830" t="str">
            <v>Platinum Health Care of Oklahoma</v>
          </cell>
          <cell r="E830">
            <v>5</v>
          </cell>
        </row>
        <row r="831">
          <cell r="C831">
            <v>12096</v>
          </cell>
          <cell r="D831" t="str">
            <v>Abiding Home Health of Oklahoma</v>
          </cell>
          <cell r="E831">
            <v>10</v>
          </cell>
        </row>
        <row r="832">
          <cell r="C832">
            <v>12100</v>
          </cell>
          <cell r="D832" t="str">
            <v>Abiding Home Health of Cedar Park</v>
          </cell>
          <cell r="E832">
            <v>5</v>
          </cell>
        </row>
        <row r="833">
          <cell r="C833">
            <v>12101</v>
          </cell>
          <cell r="D833" t="str">
            <v>Abiding Home Health, LLC</v>
          </cell>
          <cell r="E833">
            <v>15</v>
          </cell>
        </row>
        <row r="834">
          <cell r="C834">
            <v>12103</v>
          </cell>
          <cell r="D834" t="str">
            <v>Select Care Home Health, Inc.</v>
          </cell>
          <cell r="E834">
            <v>22</v>
          </cell>
        </row>
        <row r="835">
          <cell r="C835">
            <v>12104</v>
          </cell>
          <cell r="D835" t="str">
            <v>Knute Nelson Home (C)</v>
          </cell>
          <cell r="E835">
            <v>1</v>
          </cell>
        </row>
        <row r="836">
          <cell r="C836">
            <v>12106</v>
          </cell>
          <cell r="D836" t="str">
            <v>McLeod Home Health</v>
          </cell>
          <cell r="E836">
            <v>5</v>
          </cell>
        </row>
        <row r="837">
          <cell r="C837">
            <v>12107</v>
          </cell>
          <cell r="D837" t="str">
            <v>Comprehensive Health Care Services, Inc</v>
          </cell>
          <cell r="E837">
            <v>5</v>
          </cell>
        </row>
        <row r="838">
          <cell r="C838">
            <v>12111</v>
          </cell>
          <cell r="D838" t="str">
            <v>Mays Housecalls Home Health, Inc.</v>
          </cell>
          <cell r="E838">
            <v>16</v>
          </cell>
        </row>
        <row r="839">
          <cell r="C839">
            <v>12113</v>
          </cell>
          <cell r="D839" t="str">
            <v>Capuano Home Health Care, Inc.(E)</v>
          </cell>
          <cell r="E839">
            <v>1</v>
          </cell>
        </row>
        <row r="840">
          <cell r="C840">
            <v>12117</v>
          </cell>
          <cell r="D840" t="str">
            <v>Amherst H Wilder Foundation (C)</v>
          </cell>
          <cell r="E840">
            <v>1</v>
          </cell>
        </row>
        <row r="841">
          <cell r="C841">
            <v>12118</v>
          </cell>
          <cell r="D841" t="str">
            <v>David's Health Center, Inc</v>
          </cell>
          <cell r="E841">
            <v>15</v>
          </cell>
        </row>
        <row r="842">
          <cell r="C842">
            <v>12119</v>
          </cell>
          <cell r="D842" t="str">
            <v>Health Concepts Home Health</v>
          </cell>
          <cell r="E842">
            <v>24</v>
          </cell>
        </row>
        <row r="843">
          <cell r="C843">
            <v>12127</v>
          </cell>
          <cell r="D843" t="str">
            <v>Catholic Charitable Bureau of the Archdiocese of Boston, dba Laboure Center</v>
          </cell>
          <cell r="E843">
            <v>5</v>
          </cell>
        </row>
        <row r="844">
          <cell r="C844">
            <v>12128</v>
          </cell>
          <cell r="D844" t="str">
            <v>Memorial dba VNA of the Central Valley</v>
          </cell>
          <cell r="E844">
            <v>1</v>
          </cell>
        </row>
        <row r="845">
          <cell r="C845">
            <v>12129</v>
          </cell>
          <cell r="D845" t="str">
            <v>MMM Home Care, Inc.</v>
          </cell>
          <cell r="E845">
            <v>22</v>
          </cell>
        </row>
        <row r="846">
          <cell r="C846">
            <v>12134</v>
          </cell>
          <cell r="D846" t="str">
            <v>New Creations Health Care, Inc.</v>
          </cell>
          <cell r="E846">
            <v>10</v>
          </cell>
        </row>
        <row r="847">
          <cell r="C847">
            <v>12138</v>
          </cell>
          <cell r="D847" t="str">
            <v>Priority Professional Services</v>
          </cell>
          <cell r="E847">
            <v>10</v>
          </cell>
        </row>
        <row r="848">
          <cell r="C848">
            <v>12139</v>
          </cell>
          <cell r="D848" t="str">
            <v>Pointe Coupee HomeBound Health Services</v>
          </cell>
          <cell r="E848">
            <v>25</v>
          </cell>
        </row>
        <row r="849">
          <cell r="C849">
            <v>12141</v>
          </cell>
          <cell r="D849" t="str">
            <v>Ecumen- Corporate (C)</v>
          </cell>
          <cell r="E849">
            <v>2</v>
          </cell>
        </row>
        <row r="850">
          <cell r="C850">
            <v>12151</v>
          </cell>
          <cell r="D850" t="str">
            <v>National Homecare Services - Corporate</v>
          </cell>
          <cell r="E850">
            <v>5</v>
          </cell>
        </row>
        <row r="851">
          <cell r="C851">
            <v>12158</v>
          </cell>
          <cell r="D851" t="str">
            <v>Eastern Oklahoma Home Health Care, Inc.</v>
          </cell>
          <cell r="E851">
            <v>5</v>
          </cell>
        </row>
        <row r="852">
          <cell r="C852">
            <v>12162</v>
          </cell>
          <cell r="D852" t="str">
            <v>Baptist Village Retirement Connunities of OK, Inc.</v>
          </cell>
          <cell r="E852">
            <v>10</v>
          </cell>
        </row>
        <row r="853">
          <cell r="C853">
            <v>12164</v>
          </cell>
          <cell r="D853" t="str">
            <v>Terrebonne Homecare, Inc.</v>
          </cell>
          <cell r="E853">
            <v>15</v>
          </cell>
        </row>
        <row r="854">
          <cell r="C854">
            <v>12167</v>
          </cell>
          <cell r="D854" t="str">
            <v>SunnyBrook Home Care, Inc.</v>
          </cell>
          <cell r="E854">
            <v>10</v>
          </cell>
        </row>
        <row r="855">
          <cell r="C855">
            <v>12168</v>
          </cell>
          <cell r="D855" t="str">
            <v>Family Home Care</v>
          </cell>
          <cell r="E855">
            <v>10</v>
          </cell>
        </row>
        <row r="856">
          <cell r="C856">
            <v>12169</v>
          </cell>
          <cell r="D856" t="str">
            <v>Tennessee Quality Homecare</v>
          </cell>
          <cell r="E856">
            <v>5</v>
          </cell>
        </row>
        <row r="857">
          <cell r="C857">
            <v>12171</v>
          </cell>
          <cell r="D857" t="str">
            <v>1st Mellinium Home Health Svs, Inc.</v>
          </cell>
          <cell r="E857">
            <v>16</v>
          </cell>
        </row>
        <row r="858">
          <cell r="C858">
            <v>12173</v>
          </cell>
          <cell r="D858" t="str">
            <v>Pioneer Home Health Care Inc.</v>
          </cell>
          <cell r="E858">
            <v>1</v>
          </cell>
        </row>
        <row r="859">
          <cell r="C859">
            <v>12175</v>
          </cell>
          <cell r="D859" t="str">
            <v>CMS Healthcare</v>
          </cell>
          <cell r="E859">
            <v>5</v>
          </cell>
        </row>
        <row r="860">
          <cell r="C860">
            <v>12180</v>
          </cell>
          <cell r="D860" t="str">
            <v>VNA of Long Island, Inc.</v>
          </cell>
          <cell r="E860">
            <v>13</v>
          </cell>
        </row>
        <row r="861">
          <cell r="C861">
            <v>12183</v>
          </cell>
          <cell r="D861" t="str">
            <v>Central Louisiana Home Health Care, Inc.</v>
          </cell>
          <cell r="E861">
            <v>11</v>
          </cell>
        </row>
        <row r="862">
          <cell r="C862">
            <v>12184</v>
          </cell>
          <cell r="D862" t="str">
            <v>Sayre Home Health</v>
          </cell>
          <cell r="E862">
            <v>16</v>
          </cell>
        </row>
        <row r="863">
          <cell r="C863">
            <v>12187</v>
          </cell>
          <cell r="D863" t="str">
            <v>First Choice Healthcare</v>
          </cell>
          <cell r="E863">
            <v>24</v>
          </cell>
        </row>
        <row r="864">
          <cell r="C864">
            <v>12190</v>
          </cell>
          <cell r="D864" t="str">
            <v>Pulse Home Health Care, Inc.</v>
          </cell>
          <cell r="E864">
            <v>13</v>
          </cell>
        </row>
        <row r="865">
          <cell r="C865">
            <v>12191</v>
          </cell>
          <cell r="D865" t="str">
            <v>Samaritan Regional Health System (E)</v>
          </cell>
          <cell r="E865">
            <v>1</v>
          </cell>
        </row>
        <row r="866">
          <cell r="C866">
            <v>12192</v>
          </cell>
          <cell r="D866" t="str">
            <v>Family Home Care, Inc.</v>
          </cell>
          <cell r="E866">
            <v>18</v>
          </cell>
        </row>
        <row r="867">
          <cell r="C867">
            <v>12193</v>
          </cell>
          <cell r="D867" t="str">
            <v>Avera St. Anthony's Home Health Agency</v>
          </cell>
          <cell r="E867">
            <v>10</v>
          </cell>
        </row>
        <row r="868">
          <cell r="C868">
            <v>12194</v>
          </cell>
          <cell r="D868" t="str">
            <v>VNA of Telfair County, Inc.</v>
          </cell>
          <cell r="E868">
            <v>5</v>
          </cell>
        </row>
        <row r="869">
          <cell r="C869">
            <v>12195</v>
          </cell>
          <cell r="D869" t="str">
            <v>Doctors Care Home Health - McAllen</v>
          </cell>
          <cell r="E869">
            <v>10</v>
          </cell>
        </row>
        <row r="870">
          <cell r="C870">
            <v>12197</v>
          </cell>
          <cell r="D870" t="str">
            <v>Cogdell Home Health</v>
          </cell>
          <cell r="E870">
            <v>1</v>
          </cell>
        </row>
        <row r="871">
          <cell r="C871">
            <v>12200</v>
          </cell>
          <cell r="D871" t="str">
            <v>Dekalb Memorial Home Health</v>
          </cell>
          <cell r="E871">
            <v>8</v>
          </cell>
        </row>
        <row r="872">
          <cell r="C872">
            <v>12201</v>
          </cell>
          <cell r="D872" t="str">
            <v>ResCare HomeCare</v>
          </cell>
          <cell r="E872">
            <v>5</v>
          </cell>
        </row>
        <row r="873">
          <cell r="C873">
            <v>12203</v>
          </cell>
          <cell r="D873" t="str">
            <v>Bayberry Home Health, Inc.</v>
          </cell>
          <cell r="E873">
            <v>10</v>
          </cell>
        </row>
        <row r="874">
          <cell r="C874">
            <v>12206</v>
          </cell>
          <cell r="D874" t="str">
            <v>Cooperative Home Care</v>
          </cell>
          <cell r="E874">
            <v>2</v>
          </cell>
        </row>
        <row r="875">
          <cell r="C875">
            <v>12210</v>
          </cell>
          <cell r="D875" t="str">
            <v>Hallmark Health Care, Inc.</v>
          </cell>
          <cell r="E875">
            <v>12</v>
          </cell>
        </row>
        <row r="876">
          <cell r="C876">
            <v>12211</v>
          </cell>
          <cell r="D876" t="str">
            <v>Advanced Home Care of Roswell - H.O.</v>
          </cell>
          <cell r="E876">
            <v>15</v>
          </cell>
        </row>
        <row r="877">
          <cell r="C877">
            <v>12212</v>
          </cell>
          <cell r="D877" t="str">
            <v>Lifeline Hospice, Inc.</v>
          </cell>
          <cell r="E877">
            <v>5</v>
          </cell>
        </row>
        <row r="878">
          <cell r="C878">
            <v>12216</v>
          </cell>
          <cell r="D878" t="str">
            <v>AccentCare, Inc.</v>
          </cell>
          <cell r="E878">
            <v>34</v>
          </cell>
        </row>
        <row r="879">
          <cell r="C879">
            <v>12217</v>
          </cell>
          <cell r="D879" t="str">
            <v>Southwestern Home Healthcare, Inc.</v>
          </cell>
          <cell r="E879">
            <v>30</v>
          </cell>
        </row>
        <row r="880">
          <cell r="C880">
            <v>12219</v>
          </cell>
          <cell r="D880" t="str">
            <v>The Home Care Group, Inc.</v>
          </cell>
          <cell r="E880">
            <v>10</v>
          </cell>
        </row>
        <row r="881">
          <cell r="C881">
            <v>12225</v>
          </cell>
          <cell r="D881" t="str">
            <v>Heritage Homecare</v>
          </cell>
          <cell r="E881">
            <v>7</v>
          </cell>
        </row>
        <row r="882">
          <cell r="C882">
            <v>12227</v>
          </cell>
          <cell r="D882" t="str">
            <v>Precise Home Care</v>
          </cell>
          <cell r="E882">
            <v>16</v>
          </cell>
        </row>
        <row r="883">
          <cell r="C883">
            <v>12228</v>
          </cell>
          <cell r="D883" t="str">
            <v>Unity Home Health, Inc.</v>
          </cell>
          <cell r="E883">
            <v>5</v>
          </cell>
        </row>
        <row r="884">
          <cell r="C884">
            <v>12238</v>
          </cell>
          <cell r="D884" t="str">
            <v>Cinta Healthcare</v>
          </cell>
          <cell r="E884">
            <v>17</v>
          </cell>
        </row>
        <row r="885">
          <cell r="C885">
            <v>12240</v>
          </cell>
          <cell r="D885" t="str">
            <v>Genus Home Care</v>
          </cell>
          <cell r="E885">
            <v>27</v>
          </cell>
        </row>
        <row r="886">
          <cell r="C886">
            <v>12250</v>
          </cell>
          <cell r="D886" t="str">
            <v>MMC Physician Services Inc.</v>
          </cell>
          <cell r="E886">
            <v>43</v>
          </cell>
        </row>
        <row r="887">
          <cell r="C887">
            <v>12253</v>
          </cell>
          <cell r="D887" t="str">
            <v>Preferred Home Health Care</v>
          </cell>
          <cell r="E887">
            <v>5</v>
          </cell>
        </row>
        <row r="888">
          <cell r="C888">
            <v>12256</v>
          </cell>
          <cell r="D888" t="str">
            <v>Allen Parish Home Health</v>
          </cell>
          <cell r="E888">
            <v>10</v>
          </cell>
        </row>
        <row r="889">
          <cell r="C889">
            <v>12257</v>
          </cell>
          <cell r="D889" t="str">
            <v>International Health Solutions</v>
          </cell>
          <cell r="E889">
            <v>6</v>
          </cell>
        </row>
        <row r="890">
          <cell r="C890">
            <v>12259</v>
          </cell>
          <cell r="D890" t="str">
            <v>Apple Recovery Healthcare</v>
          </cell>
          <cell r="E890">
            <v>12</v>
          </cell>
        </row>
        <row r="891">
          <cell r="C891">
            <v>12261</v>
          </cell>
          <cell r="D891" t="str">
            <v>Restorative Health Care</v>
          </cell>
          <cell r="E891">
            <v>13</v>
          </cell>
        </row>
        <row r="892">
          <cell r="C892">
            <v>12264</v>
          </cell>
          <cell r="D892" t="str">
            <v>Horizon Care Home Health Services Inc.</v>
          </cell>
          <cell r="E892">
            <v>5</v>
          </cell>
        </row>
        <row r="893">
          <cell r="C893">
            <v>12266</v>
          </cell>
          <cell r="D893" t="str">
            <v>Daystar Hospice Care</v>
          </cell>
          <cell r="E893">
            <v>10</v>
          </cell>
        </row>
        <row r="894">
          <cell r="C894">
            <v>12271</v>
          </cell>
          <cell r="D894" t="str">
            <v>Kelton Home Health Care, Inc.</v>
          </cell>
          <cell r="E894">
            <v>10</v>
          </cell>
        </row>
        <row r="895">
          <cell r="C895">
            <v>12276</v>
          </cell>
          <cell r="D895" t="str">
            <v>Lady of the Sea Home Health Agency</v>
          </cell>
          <cell r="E895">
            <v>20</v>
          </cell>
        </row>
        <row r="896">
          <cell r="C896">
            <v>12281</v>
          </cell>
          <cell r="D896" t="str">
            <v>Saldivar Home Health, Inc.</v>
          </cell>
          <cell r="E896">
            <v>15</v>
          </cell>
        </row>
        <row r="897">
          <cell r="C897">
            <v>12287</v>
          </cell>
          <cell r="D897" t="str">
            <v>Healing Hearts Home Health Agency of Atascocita</v>
          </cell>
          <cell r="E897">
            <v>20</v>
          </cell>
        </row>
        <row r="898">
          <cell r="C898">
            <v>12289</v>
          </cell>
          <cell r="D898" t="str">
            <v>Nightingale Homecare</v>
          </cell>
          <cell r="E898">
            <v>5</v>
          </cell>
        </row>
        <row r="899">
          <cell r="C899">
            <v>12294</v>
          </cell>
          <cell r="D899" t="str">
            <v>Carroll Home Health-Ruston</v>
          </cell>
          <cell r="E899">
            <v>16</v>
          </cell>
        </row>
        <row r="900">
          <cell r="C900">
            <v>12297</v>
          </cell>
          <cell r="D900" t="str">
            <v>Ambercare Home Health</v>
          </cell>
          <cell r="E900">
            <v>11</v>
          </cell>
        </row>
        <row r="901">
          <cell r="C901">
            <v>12298</v>
          </cell>
          <cell r="D901" t="str">
            <v>Love and Peace Hospice</v>
          </cell>
          <cell r="E901">
            <v>22</v>
          </cell>
        </row>
        <row r="902">
          <cell r="C902">
            <v>12299</v>
          </cell>
          <cell r="D902" t="str">
            <v>Ballinger Home Health, Inc.</v>
          </cell>
          <cell r="E902">
            <v>6</v>
          </cell>
        </row>
        <row r="903">
          <cell r="C903">
            <v>12304</v>
          </cell>
          <cell r="D903" t="str">
            <v>FEM NURSING SERVICES,INC.</v>
          </cell>
          <cell r="E903">
            <v>9</v>
          </cell>
        </row>
        <row r="904">
          <cell r="C904">
            <v>12306</v>
          </cell>
          <cell r="D904" t="str">
            <v>Achieve Home Care</v>
          </cell>
          <cell r="E904">
            <v>19</v>
          </cell>
        </row>
        <row r="905">
          <cell r="C905">
            <v>12307</v>
          </cell>
          <cell r="D905" t="str">
            <v>AHS Oklahoma Health System, LLP</v>
          </cell>
          <cell r="E905">
            <v>11</v>
          </cell>
        </row>
        <row r="906">
          <cell r="C906">
            <v>12309</v>
          </cell>
          <cell r="D906" t="str">
            <v>JCH Inc. dba Golden Services Limited</v>
          </cell>
          <cell r="E906">
            <v>20</v>
          </cell>
        </row>
        <row r="907">
          <cell r="C907">
            <v>12310</v>
          </cell>
          <cell r="D907" t="str">
            <v>Basic Nursing Services</v>
          </cell>
          <cell r="E907">
            <v>15</v>
          </cell>
        </row>
        <row r="908">
          <cell r="C908">
            <v>12311</v>
          </cell>
          <cell r="D908" t="str">
            <v>Community Home Health-Oklahoma</v>
          </cell>
          <cell r="E908">
            <v>8</v>
          </cell>
        </row>
        <row r="909">
          <cell r="C909">
            <v>12313</v>
          </cell>
          <cell r="D909" t="str">
            <v>Florida First Care, Inc.</v>
          </cell>
          <cell r="E909">
            <v>10</v>
          </cell>
        </row>
        <row r="910">
          <cell r="C910">
            <v>12317</v>
          </cell>
          <cell r="D910" t="str">
            <v>Adobe Home Health Care Inc.</v>
          </cell>
          <cell r="E910">
            <v>10</v>
          </cell>
        </row>
        <row r="911">
          <cell r="C911">
            <v>12319</v>
          </cell>
          <cell r="D911" t="str">
            <v>Home Care Direct, Inc.</v>
          </cell>
          <cell r="E911">
            <v>15</v>
          </cell>
        </row>
        <row r="912">
          <cell r="C912">
            <v>12320</v>
          </cell>
          <cell r="D912" t="str">
            <v>Advanced Home Care</v>
          </cell>
          <cell r="E912">
            <v>7</v>
          </cell>
        </row>
        <row r="913">
          <cell r="C913">
            <v>12321</v>
          </cell>
          <cell r="D913" t="str">
            <v>TCM Health Care, Inc.</v>
          </cell>
          <cell r="E913">
            <v>10</v>
          </cell>
        </row>
        <row r="914">
          <cell r="C914">
            <v>12322</v>
          </cell>
          <cell r="D914" t="str">
            <v>Quality Home Health Care</v>
          </cell>
          <cell r="E914">
            <v>11</v>
          </cell>
        </row>
        <row r="915">
          <cell r="C915">
            <v>12326</v>
          </cell>
          <cell r="D915" t="str">
            <v>Alterna-Care, Inc.</v>
          </cell>
          <cell r="E915">
            <v>12</v>
          </cell>
        </row>
        <row r="916">
          <cell r="C916">
            <v>12330</v>
          </cell>
          <cell r="D916" t="str">
            <v>Excell Home &amp; Hospice</v>
          </cell>
          <cell r="E916">
            <v>14</v>
          </cell>
        </row>
        <row r="917">
          <cell r="C917">
            <v>12331</v>
          </cell>
          <cell r="D917" t="str">
            <v>Green Country Home Health Care, Inc.</v>
          </cell>
          <cell r="E917">
            <v>10</v>
          </cell>
        </row>
        <row r="918">
          <cell r="C918">
            <v>12332</v>
          </cell>
          <cell r="D918" t="str">
            <v>St. Tammany Hospital HH/Hospice</v>
          </cell>
          <cell r="E918">
            <v>10</v>
          </cell>
        </row>
        <row r="919">
          <cell r="C919">
            <v>12335</v>
          </cell>
          <cell r="D919" t="str">
            <v>On Call Nursing And Associates - H.O.</v>
          </cell>
          <cell r="E919">
            <v>13</v>
          </cell>
        </row>
        <row r="920">
          <cell r="C920">
            <v>12336</v>
          </cell>
          <cell r="D920" t="str">
            <v>TLC Home Health Care, LLC</v>
          </cell>
          <cell r="E920">
            <v>36</v>
          </cell>
        </row>
        <row r="921">
          <cell r="C921">
            <v>12337</v>
          </cell>
          <cell r="D921" t="str">
            <v>Iowa Home Care</v>
          </cell>
          <cell r="E921">
            <v>18</v>
          </cell>
        </row>
        <row r="922">
          <cell r="C922">
            <v>12338</v>
          </cell>
          <cell r="D922" t="str">
            <v>Trinity Home Health</v>
          </cell>
          <cell r="E922">
            <v>10</v>
          </cell>
        </row>
        <row r="923">
          <cell r="C923">
            <v>12342</v>
          </cell>
          <cell r="D923" t="str">
            <v>Premier Hospice Care Inc</v>
          </cell>
          <cell r="E923">
            <v>17</v>
          </cell>
        </row>
        <row r="924">
          <cell r="C924">
            <v>12344</v>
          </cell>
          <cell r="D924" t="str">
            <v>A Trinity Valley Home Health &amp; Therapy</v>
          </cell>
          <cell r="E924">
            <v>10</v>
          </cell>
        </row>
        <row r="925">
          <cell r="C925">
            <v>12355</v>
          </cell>
          <cell r="D925" t="str">
            <v>Heart 2 Heart Skilled Nursing</v>
          </cell>
          <cell r="E925">
            <v>8</v>
          </cell>
        </row>
        <row r="926">
          <cell r="C926">
            <v>12356</v>
          </cell>
          <cell r="D926" t="str">
            <v>Vital Health Services, Inc. dba Vital Link, A Home Care Company</v>
          </cell>
          <cell r="E926">
            <v>17</v>
          </cell>
        </row>
        <row r="927">
          <cell r="C927">
            <v>12357</v>
          </cell>
          <cell r="D927" t="str">
            <v>Madrone Hospice</v>
          </cell>
          <cell r="E927">
            <v>16</v>
          </cell>
        </row>
        <row r="928">
          <cell r="C928">
            <v>12360</v>
          </cell>
          <cell r="D928" t="str">
            <v>CONTINUUM HOME HEALTH, INC</v>
          </cell>
          <cell r="E928">
            <v>9</v>
          </cell>
        </row>
        <row r="929">
          <cell r="C929">
            <v>12365</v>
          </cell>
          <cell r="D929" t="str">
            <v>SHAPC, LLC</v>
          </cell>
          <cell r="E929">
            <v>5</v>
          </cell>
        </row>
        <row r="930">
          <cell r="C930">
            <v>12367</v>
          </cell>
          <cell r="D930" t="str">
            <v>Health Care Options Clinical Services</v>
          </cell>
          <cell r="E930">
            <v>5</v>
          </cell>
        </row>
        <row r="931">
          <cell r="C931">
            <v>12368</v>
          </cell>
          <cell r="D931" t="str">
            <v>Health Care Options Hospice, Inc.</v>
          </cell>
          <cell r="E931">
            <v>5</v>
          </cell>
        </row>
        <row r="932">
          <cell r="C932">
            <v>12369</v>
          </cell>
          <cell r="D932" t="str">
            <v>Home Care Options, Inc.</v>
          </cell>
          <cell r="E932">
            <v>10</v>
          </cell>
        </row>
        <row r="933">
          <cell r="C933">
            <v>12370</v>
          </cell>
          <cell r="D933" t="str">
            <v>Health Care Options-Greenwell Springs</v>
          </cell>
          <cell r="E933">
            <v>10</v>
          </cell>
        </row>
        <row r="934">
          <cell r="C934">
            <v>12372</v>
          </cell>
          <cell r="D934" t="str">
            <v>F.O.R.C.E. Healthcare Resources, LLC</v>
          </cell>
          <cell r="E934">
            <v>14</v>
          </cell>
        </row>
        <row r="935">
          <cell r="C935">
            <v>12374</v>
          </cell>
          <cell r="D935" t="str">
            <v>Coastal Home Health</v>
          </cell>
          <cell r="E935">
            <v>13</v>
          </cell>
        </row>
        <row r="936">
          <cell r="C936">
            <v>12376</v>
          </cell>
          <cell r="D936" t="str">
            <v>Family Care</v>
          </cell>
          <cell r="E936">
            <v>13</v>
          </cell>
        </row>
        <row r="937">
          <cell r="C937">
            <v>12378</v>
          </cell>
          <cell r="D937" t="str">
            <v>Quality Home Health Care</v>
          </cell>
          <cell r="E937">
            <v>5</v>
          </cell>
        </row>
        <row r="938">
          <cell r="C938">
            <v>12379</v>
          </cell>
          <cell r="D938" t="str">
            <v>LifeCare Medical Center</v>
          </cell>
          <cell r="E938">
            <v>12</v>
          </cell>
        </row>
        <row r="939">
          <cell r="C939">
            <v>12380</v>
          </cell>
          <cell r="D939" t="str">
            <v>Alliance Home Health Services</v>
          </cell>
          <cell r="E939">
            <v>13</v>
          </cell>
        </row>
        <row r="940">
          <cell r="C940">
            <v>12385</v>
          </cell>
          <cell r="D940" t="str">
            <v>Amenity Home Health Care, Inc.</v>
          </cell>
          <cell r="E940">
            <v>5</v>
          </cell>
        </row>
        <row r="941">
          <cell r="C941">
            <v>12388</v>
          </cell>
          <cell r="D941" t="str">
            <v>Easter Seals - Goodwill Northern Rocky Mt Inc (M)</v>
          </cell>
          <cell r="E941">
            <v>6</v>
          </cell>
        </row>
        <row r="942">
          <cell r="C942">
            <v>12390</v>
          </cell>
          <cell r="D942" t="str">
            <v>Superior Home Health Care, Inc.</v>
          </cell>
          <cell r="E942">
            <v>23</v>
          </cell>
        </row>
        <row r="943">
          <cell r="C943">
            <v>12391</v>
          </cell>
          <cell r="D943" t="str">
            <v>Guardian Home Health Care of La, Inc.</v>
          </cell>
          <cell r="E943">
            <v>11</v>
          </cell>
        </row>
        <row r="944">
          <cell r="C944">
            <v>12393</v>
          </cell>
          <cell r="D944" t="str">
            <v>Little River Memorial Hospital Home Health (C)</v>
          </cell>
          <cell r="E944">
            <v>8</v>
          </cell>
        </row>
        <row r="945">
          <cell r="C945">
            <v>12396</v>
          </cell>
          <cell r="D945" t="str">
            <v>Myer Homecare, Inc.</v>
          </cell>
          <cell r="E945">
            <v>5</v>
          </cell>
        </row>
        <row r="946">
          <cell r="C946">
            <v>12397</v>
          </cell>
          <cell r="D946" t="str">
            <v>Advantage Home Health and Hospice</v>
          </cell>
          <cell r="E946">
            <v>22</v>
          </cell>
        </row>
        <row r="947">
          <cell r="C947">
            <v>12398</v>
          </cell>
          <cell r="D947" t="str">
            <v>Absolute Home Health Care ATTN Oleg Sherif</v>
          </cell>
          <cell r="E947">
            <v>9</v>
          </cell>
        </row>
        <row r="948">
          <cell r="C948">
            <v>12401</v>
          </cell>
          <cell r="D948" t="str">
            <v>Covenant Home Health Care Services</v>
          </cell>
          <cell r="E948">
            <v>22</v>
          </cell>
        </row>
        <row r="949">
          <cell r="C949">
            <v>12403</v>
          </cell>
          <cell r="D949" t="str">
            <v>Angels Care Home Health of Salina</v>
          </cell>
          <cell r="E949">
            <v>5</v>
          </cell>
        </row>
        <row r="950">
          <cell r="C950">
            <v>12409</v>
          </cell>
          <cell r="D950" t="str">
            <v>We Care Home Health Services</v>
          </cell>
          <cell r="E950">
            <v>20</v>
          </cell>
        </row>
        <row r="951">
          <cell r="C951">
            <v>12414</v>
          </cell>
          <cell r="D951" t="str">
            <v>Holy Spirit Home Health Care</v>
          </cell>
          <cell r="E951">
            <v>15</v>
          </cell>
        </row>
        <row r="952">
          <cell r="C952">
            <v>12415</v>
          </cell>
          <cell r="D952" t="str">
            <v>Renown Health</v>
          </cell>
          <cell r="E952">
            <v>15</v>
          </cell>
        </row>
        <row r="953">
          <cell r="C953">
            <v>12417</v>
          </cell>
          <cell r="D953" t="str">
            <v>ALC Home Health Care, Inc.</v>
          </cell>
          <cell r="E953">
            <v>5</v>
          </cell>
        </row>
        <row r="954">
          <cell r="C954">
            <v>12420</v>
          </cell>
          <cell r="D954" t="str">
            <v>Queen City Hospice, LLC</v>
          </cell>
          <cell r="E954">
            <v>12</v>
          </cell>
        </row>
        <row r="955">
          <cell r="C955">
            <v>12421</v>
          </cell>
          <cell r="D955" t="str">
            <v>Suncrest Home Health and Hospice</v>
          </cell>
          <cell r="E955">
            <v>18</v>
          </cell>
        </row>
        <row r="956">
          <cell r="C956">
            <v>12422</v>
          </cell>
          <cell r="D956" t="str">
            <v>Modern Home Health</v>
          </cell>
          <cell r="E956">
            <v>21</v>
          </cell>
        </row>
        <row r="957">
          <cell r="C957">
            <v>12424</v>
          </cell>
          <cell r="D957" t="str">
            <v>Amity Home Health Care, Inc</v>
          </cell>
          <cell r="E957">
            <v>12</v>
          </cell>
        </row>
        <row r="958">
          <cell r="C958">
            <v>12425</v>
          </cell>
          <cell r="D958" t="str">
            <v>Regional Care Hospice Group of NW LA</v>
          </cell>
          <cell r="E958">
            <v>28</v>
          </cell>
        </row>
        <row r="959">
          <cell r="C959">
            <v>12427</v>
          </cell>
          <cell r="D959" t="str">
            <v>Centennial Home Health</v>
          </cell>
          <cell r="E959">
            <v>21</v>
          </cell>
        </row>
        <row r="960">
          <cell r="C960">
            <v>12428</v>
          </cell>
          <cell r="D960" t="str">
            <v>Secure Home Care, LLC</v>
          </cell>
          <cell r="E960">
            <v>10</v>
          </cell>
        </row>
        <row r="961">
          <cell r="C961">
            <v>12429</v>
          </cell>
          <cell r="D961" t="str">
            <v>1st Aid Home Health Services</v>
          </cell>
          <cell r="E961">
            <v>16</v>
          </cell>
        </row>
        <row r="962">
          <cell r="C962">
            <v>12430</v>
          </cell>
          <cell r="D962" t="str">
            <v>Southeast Louisiana Home Health, Inc.</v>
          </cell>
          <cell r="E962">
            <v>18</v>
          </cell>
        </row>
        <row r="963">
          <cell r="C963">
            <v>12434</v>
          </cell>
          <cell r="D963" t="str">
            <v>Prestige Home Care of Kansas</v>
          </cell>
          <cell r="E963">
            <v>15</v>
          </cell>
        </row>
        <row r="964">
          <cell r="C964">
            <v>12438</v>
          </cell>
          <cell r="D964" t="str">
            <v>Pacific Health Services</v>
          </cell>
          <cell r="E964">
            <v>17</v>
          </cell>
        </row>
        <row r="965">
          <cell r="C965">
            <v>12442</v>
          </cell>
          <cell r="D965" t="str">
            <v>Advance Lifecare Home Health</v>
          </cell>
          <cell r="E965">
            <v>12</v>
          </cell>
        </row>
        <row r="966">
          <cell r="C966">
            <v>12443</v>
          </cell>
          <cell r="D966" t="str">
            <v>Abundant Life Home Health &amp; Hospice</v>
          </cell>
          <cell r="E966">
            <v>24</v>
          </cell>
        </row>
        <row r="967">
          <cell r="C967">
            <v>12447</v>
          </cell>
          <cell r="D967" t="str">
            <v>Mashovin Home Health Care, Inc.</v>
          </cell>
          <cell r="E967">
            <v>13</v>
          </cell>
        </row>
        <row r="968">
          <cell r="C968">
            <v>12450</v>
          </cell>
          <cell r="D968" t="str">
            <v>Legacy Homecare Associates</v>
          </cell>
          <cell r="E968">
            <v>12</v>
          </cell>
        </row>
        <row r="969">
          <cell r="C969">
            <v>12459</v>
          </cell>
          <cell r="D969" t="str">
            <v>At HomeHospice</v>
          </cell>
          <cell r="E969">
            <v>4</v>
          </cell>
        </row>
        <row r="970">
          <cell r="C970">
            <v>12461</v>
          </cell>
          <cell r="D970" t="str">
            <v>Javana Healthcare Inc.</v>
          </cell>
          <cell r="E970">
            <v>11</v>
          </cell>
        </row>
        <row r="971">
          <cell r="C971">
            <v>12462</v>
          </cell>
          <cell r="D971" t="str">
            <v>Care Plus Health Services</v>
          </cell>
          <cell r="E971">
            <v>16</v>
          </cell>
        </row>
        <row r="972">
          <cell r="C972">
            <v>12464</v>
          </cell>
          <cell r="D972" t="str">
            <v>Brighton Home Health &amp; Hospice</v>
          </cell>
          <cell r="E972">
            <v>13</v>
          </cell>
        </row>
        <row r="973">
          <cell r="C973">
            <v>12468</v>
          </cell>
          <cell r="D973" t="str">
            <v>Renaissance Hospice and Palliative Care</v>
          </cell>
          <cell r="E973">
            <v>3</v>
          </cell>
        </row>
        <row r="974">
          <cell r="C974">
            <v>12482</v>
          </cell>
          <cell r="D974" t="str">
            <v>Firstat Nursing Services</v>
          </cell>
          <cell r="E974">
            <v>11</v>
          </cell>
        </row>
        <row r="975">
          <cell r="C975">
            <v>12493</v>
          </cell>
          <cell r="D975" t="str">
            <v>Circle of Life Hospice</v>
          </cell>
          <cell r="E975">
            <v>9</v>
          </cell>
        </row>
        <row r="976">
          <cell r="C976">
            <v>12496</v>
          </cell>
          <cell r="D976" t="str">
            <v>Green Valley Hospice</v>
          </cell>
          <cell r="E976">
            <v>4</v>
          </cell>
        </row>
        <row r="977">
          <cell r="C977">
            <v>12498</v>
          </cell>
          <cell r="D977" t="str">
            <v>Safe Haven Hospice</v>
          </cell>
          <cell r="E977">
            <v>3</v>
          </cell>
        </row>
        <row r="978">
          <cell r="C978">
            <v>12502</v>
          </cell>
          <cell r="D978" t="str">
            <v>Green Valley Hospice</v>
          </cell>
          <cell r="E978">
            <v>7</v>
          </cell>
        </row>
        <row r="979">
          <cell r="C979">
            <v>12507</v>
          </cell>
          <cell r="D979" t="str">
            <v>Chelsea Jewish Green House</v>
          </cell>
          <cell r="E979">
            <v>14</v>
          </cell>
        </row>
        <row r="980">
          <cell r="C980">
            <v>12511</v>
          </cell>
          <cell r="D980" t="str">
            <v>Sea Crest</v>
          </cell>
          <cell r="E980">
            <v>5</v>
          </cell>
        </row>
        <row r="981">
          <cell r="C981">
            <v>12522</v>
          </cell>
          <cell r="D981" t="str">
            <v>Hope Home Care</v>
          </cell>
          <cell r="E981">
            <v>8</v>
          </cell>
        </row>
        <row r="982">
          <cell r="C982">
            <v>12526</v>
          </cell>
          <cell r="D982" t="str">
            <v>All Caring Hospice</v>
          </cell>
          <cell r="E982">
            <v>13</v>
          </cell>
        </row>
        <row r="983">
          <cell r="C983">
            <v>12532</v>
          </cell>
          <cell r="D983" t="str">
            <v>Health Systems 2000, Inc.</v>
          </cell>
          <cell r="E983">
            <v>2</v>
          </cell>
        </row>
        <row r="984">
          <cell r="C984">
            <v>12537</v>
          </cell>
          <cell r="D984" t="str">
            <v>Grace Hospice Care LLC</v>
          </cell>
          <cell r="E984">
            <v>6</v>
          </cell>
        </row>
        <row r="985">
          <cell r="C985">
            <v>12567</v>
          </cell>
          <cell r="D985" t="str">
            <v>Serenity Care Hospice Inc.</v>
          </cell>
          <cell r="E985">
            <v>16</v>
          </cell>
        </row>
        <row r="986">
          <cell r="C986">
            <v>12591</v>
          </cell>
          <cell r="D986" t="str">
            <v>United Home Care Services</v>
          </cell>
          <cell r="E986">
            <v>5</v>
          </cell>
        </row>
        <row r="987">
          <cell r="C987">
            <v>12603</v>
          </cell>
          <cell r="D987" t="str">
            <v>Oklahoma Heritage Home Care</v>
          </cell>
          <cell r="E987">
            <v>5</v>
          </cell>
        </row>
        <row r="988">
          <cell r="C988">
            <v>12604</v>
          </cell>
          <cell r="D988" t="str">
            <v>Family Care Home Health Agency</v>
          </cell>
          <cell r="E988">
            <v>21</v>
          </cell>
        </row>
        <row r="989">
          <cell r="C989">
            <v>12611</v>
          </cell>
          <cell r="D989" t="str">
            <v>Skilled Nursing II, Inc.</v>
          </cell>
          <cell r="E989">
            <v>5</v>
          </cell>
        </row>
        <row r="990">
          <cell r="C990">
            <v>12613</v>
          </cell>
          <cell r="D990" t="str">
            <v>Grace Home Health Care, Inc.</v>
          </cell>
          <cell r="E990">
            <v>3</v>
          </cell>
        </row>
        <row r="991">
          <cell r="C991">
            <v>12617</v>
          </cell>
          <cell r="D991" t="str">
            <v>Holisticare Hospice</v>
          </cell>
          <cell r="E991">
            <v>3</v>
          </cell>
        </row>
        <row r="992">
          <cell r="C992">
            <v>12629</v>
          </cell>
          <cell r="D992" t="str">
            <v>Partners Healthcare Group</v>
          </cell>
          <cell r="E992">
            <v>2</v>
          </cell>
        </row>
        <row r="993">
          <cell r="C993">
            <v>12648</v>
          </cell>
          <cell r="D993" t="str">
            <v>Restorative Home Health Care</v>
          </cell>
          <cell r="E993">
            <v>3</v>
          </cell>
        </row>
        <row r="994">
          <cell r="C994">
            <v>12673</v>
          </cell>
          <cell r="D994" t="str">
            <v>Doctors Park Home Health</v>
          </cell>
          <cell r="E994">
            <v>1</v>
          </cell>
        </row>
      </sheetData>
      <sheetData sheetId="2" refreshError="1">
        <row r="1">
          <cell r="C1" t="str">
            <v>Merged Intacct Lewis item-GL match</v>
          </cell>
          <cell r="D1" t="str">
            <v>Lewis GL</v>
          </cell>
          <cell r="E1" t="str">
            <v>Intacct Items</v>
          </cell>
          <cell r="F1" t="str">
            <v>x</v>
          </cell>
          <cell r="G1" t="str">
            <v>xx</v>
          </cell>
        </row>
        <row r="2">
          <cell r="C2" t="str">
            <v>232 - 0-000-3370-00: Patron Training-Onsite</v>
          </cell>
          <cell r="D2">
            <v>3370</v>
          </cell>
          <cell r="E2">
            <v>232</v>
          </cell>
        </row>
        <row r="3">
          <cell r="C3" t="str">
            <v>232 - 0-000-3371-00: Patron Training-LCS</v>
          </cell>
          <cell r="D3">
            <v>3371</v>
          </cell>
          <cell r="E3">
            <v>232</v>
          </cell>
        </row>
        <row r="4">
          <cell r="C4" t="str">
            <v>232 - 0-000-3372-00: Patron Training-Phone</v>
          </cell>
          <cell r="D4">
            <v>3372</v>
          </cell>
          <cell r="E4">
            <v>232</v>
          </cell>
        </row>
        <row r="5">
          <cell r="C5" t="str">
            <v>232 - 0-000-3373-00: Patron Training-Travel Time</v>
          </cell>
          <cell r="D5">
            <v>3373</v>
          </cell>
          <cell r="E5">
            <v>232</v>
          </cell>
        </row>
        <row r="6">
          <cell r="C6" t="str">
            <v>232 - 0-000-3570-00: POC-Onsite Training</v>
          </cell>
          <cell r="D6">
            <v>3570</v>
          </cell>
          <cell r="E6">
            <v>232</v>
          </cell>
        </row>
        <row r="7">
          <cell r="C7" t="str">
            <v>232 - 0-000-3572-00: POC Training Phone</v>
          </cell>
          <cell r="D7">
            <v>3572</v>
          </cell>
          <cell r="E7">
            <v>232</v>
          </cell>
        </row>
        <row r="8">
          <cell r="C8" t="str">
            <v>232 - 0-000-3573-00: POC Travel Time</v>
          </cell>
          <cell r="D8">
            <v>3573</v>
          </cell>
          <cell r="E8">
            <v>232</v>
          </cell>
        </row>
        <row r="9">
          <cell r="C9" t="str">
            <v>232 - 0-000-3771-00: Prompt Training - LCS</v>
          </cell>
          <cell r="D9">
            <v>3771</v>
          </cell>
          <cell r="E9">
            <v>232</v>
          </cell>
        </row>
        <row r="10">
          <cell r="C10" t="str">
            <v>232 - 0-000-3772-00: Prompt Training - Phone</v>
          </cell>
          <cell r="D10">
            <v>3772</v>
          </cell>
          <cell r="E10">
            <v>232</v>
          </cell>
        </row>
        <row r="11">
          <cell r="C11" t="str">
            <v>232 - 0-000-3773-00: Prompt Training - Travel Time</v>
          </cell>
          <cell r="D11">
            <v>3773</v>
          </cell>
          <cell r="E11">
            <v>232</v>
          </cell>
        </row>
        <row r="12">
          <cell r="C12" t="str">
            <v>246 - 0-000-3500-00: POC License Fees</v>
          </cell>
          <cell r="D12">
            <v>3500</v>
          </cell>
          <cell r="E12">
            <v>246</v>
          </cell>
        </row>
        <row r="13">
          <cell r="C13" t="str">
            <v>250 - 0-000-3340-00: Patron Maintenance Fee</v>
          </cell>
          <cell r="D13">
            <v>3340</v>
          </cell>
          <cell r="E13">
            <v>250</v>
          </cell>
        </row>
        <row r="14">
          <cell r="C14" t="str">
            <v>250 - 0-000-3345-00: Patron Office Per Seat Annual Maintenance</v>
          </cell>
          <cell r="D14">
            <v>3345</v>
          </cell>
          <cell r="E14">
            <v>250</v>
          </cell>
        </row>
        <row r="15">
          <cell r="C15" t="str">
            <v>251 - 0-000-3540-00: POC Maintenance fees</v>
          </cell>
          <cell r="D15">
            <v>3540</v>
          </cell>
          <cell r="E15">
            <v>251</v>
          </cell>
        </row>
        <row r="16">
          <cell r="C16" t="str">
            <v>251 - 0-000-3545-00: POC Device Per Seat Annual Maitenance Fee</v>
          </cell>
          <cell r="D16">
            <v>3545</v>
          </cell>
          <cell r="E16">
            <v>251</v>
          </cell>
        </row>
        <row r="17">
          <cell r="C17" t="str">
            <v>252 - 0-000-3740-00: Prompt Maintenance Fee</v>
          </cell>
          <cell r="D17">
            <v>3740</v>
          </cell>
          <cell r="E17">
            <v>252</v>
          </cell>
        </row>
        <row r="18">
          <cell r="C18" t="str">
            <v>253 - 0-000-3750-00: Prompt Lite Maintenance</v>
          </cell>
          <cell r="D18">
            <v>3750</v>
          </cell>
          <cell r="E18">
            <v>253</v>
          </cell>
        </row>
        <row r="19">
          <cell r="C19" t="str">
            <v>254 - 0-000-3300-00: Patron-Per Seat License Fee</v>
          </cell>
          <cell r="D19">
            <v>3300</v>
          </cell>
          <cell r="E19">
            <v>254</v>
          </cell>
        </row>
        <row r="20">
          <cell r="C20" t="str">
            <v>256 - 0-000-3310-00: Patron-Per Seat Lease Fee</v>
          </cell>
          <cell r="D20">
            <v>3310</v>
          </cell>
          <cell r="E20">
            <v>256</v>
          </cell>
        </row>
        <row r="21">
          <cell r="C21" t="str">
            <v>256 - 0-000-3399-00: Patron Returns</v>
          </cell>
          <cell r="D21">
            <v>3399</v>
          </cell>
          <cell r="E21">
            <v>256</v>
          </cell>
        </row>
        <row r="22">
          <cell r="C22" t="str">
            <v>257 - 0-000-3510-00: POC Lease Fees</v>
          </cell>
          <cell r="D22">
            <v>3510</v>
          </cell>
          <cell r="E22">
            <v>257</v>
          </cell>
        </row>
        <row r="23">
          <cell r="C23" t="str">
            <v>257 - 0-000-3599-00: POC Returns</v>
          </cell>
          <cell r="D23">
            <v>3599</v>
          </cell>
          <cell r="E23">
            <v>257</v>
          </cell>
        </row>
        <row r="24">
          <cell r="C24" t="str">
            <v>258 - 0-000-3700-00: Prompt Lease Fee</v>
          </cell>
          <cell r="D24">
            <v>3700</v>
          </cell>
          <cell r="E24">
            <v>258</v>
          </cell>
        </row>
        <row r="25">
          <cell r="C25" t="str">
            <v>258 - 0-000-3799-00: Prompt Returns</v>
          </cell>
          <cell r="D25">
            <v>3799</v>
          </cell>
          <cell r="E25">
            <v>258</v>
          </cell>
        </row>
        <row r="26">
          <cell r="C26" t="str">
            <v>259 - 0-000-3720-00: Prompt Link Fee</v>
          </cell>
          <cell r="D26">
            <v>3720</v>
          </cell>
          <cell r="E26">
            <v>259</v>
          </cell>
        </row>
        <row r="27">
          <cell r="C27" t="str">
            <v>261 - 0-000-3710-00: Prompt-Lite Lease Fee</v>
          </cell>
          <cell r="D27">
            <v>3710</v>
          </cell>
          <cell r="E27">
            <v>261</v>
          </cell>
        </row>
        <row r="28">
          <cell r="C28" t="str">
            <v>262 - 0-000-3900-00: Drug Database - Multum</v>
          </cell>
          <cell r="D28">
            <v>3900</v>
          </cell>
          <cell r="E28">
            <v>262</v>
          </cell>
        </row>
        <row r="29">
          <cell r="C29" t="str">
            <v>262 - 0-000-3901-00: Multum Drug Database Annual Fee</v>
          </cell>
          <cell r="D29">
            <v>3901</v>
          </cell>
          <cell r="E29">
            <v>262</v>
          </cell>
        </row>
        <row r="30">
          <cell r="C30" t="str">
            <v>264 - 0-000-3905-00: Drug Datases - Prompt</v>
          </cell>
          <cell r="D30">
            <v>3905</v>
          </cell>
          <cell r="E30">
            <v>264</v>
          </cell>
        </row>
        <row r="31">
          <cell r="C31" t="str">
            <v>265 - 0-000-3350-00: Patron Hosting Services- DNU</v>
          </cell>
          <cell r="D31">
            <v>3350</v>
          </cell>
          <cell r="E31">
            <v>265</v>
          </cell>
        </row>
        <row r="32">
          <cell r="C32" t="str">
            <v>265 - 0-000-3351-00: Patron Hosting Service</v>
          </cell>
          <cell r="D32">
            <v>3351</v>
          </cell>
          <cell r="E32">
            <v>265</v>
          </cell>
        </row>
        <row r="33">
          <cell r="C33" t="str">
            <v>267 - 0-000-3320-00: Patron-Patient Flex Fee</v>
          </cell>
          <cell r="D33">
            <v>3320</v>
          </cell>
          <cell r="E33">
            <v>267</v>
          </cell>
        </row>
        <row r="34">
          <cell r="C34" t="str">
            <v>270 - 0-000-3830-00: Episode Master</v>
          </cell>
          <cell r="D34">
            <v>3830</v>
          </cell>
          <cell r="E34">
            <v>270</v>
          </cell>
        </row>
        <row r="35">
          <cell r="C35" t="str">
            <v>271 - 0-000-3840-00: HMO Watch</v>
          </cell>
          <cell r="D35">
            <v>3840</v>
          </cell>
          <cell r="E35">
            <v>271</v>
          </cell>
        </row>
        <row r="36">
          <cell r="C36" t="str">
            <v>272 - 0-000-3800-00: Receivables Master</v>
          </cell>
          <cell r="D36">
            <v>3800</v>
          </cell>
          <cell r="E36">
            <v>272</v>
          </cell>
        </row>
        <row r="37">
          <cell r="C37" t="str">
            <v>273 - 0-000-3801-00: Revenue Intelligence</v>
          </cell>
          <cell r="D37">
            <v>3801</v>
          </cell>
          <cell r="E37">
            <v>273</v>
          </cell>
        </row>
        <row r="38">
          <cell r="C38" t="str">
            <v>274 - 0-000-3410-00: Payroll Interface</v>
          </cell>
          <cell r="D38">
            <v>3410</v>
          </cell>
          <cell r="E38">
            <v>274</v>
          </cell>
        </row>
        <row r="39">
          <cell r="C39" t="str">
            <v>275 - 0-000-3405-00: PtCT Interface Maintenance</v>
          </cell>
          <cell r="D39">
            <v>3405</v>
          </cell>
          <cell r="E39">
            <v>275</v>
          </cell>
        </row>
        <row r="40">
          <cell r="C40" t="str">
            <v>Def Rev 3rd Prty - 0-000-3910-00: 3rd Party SW - Def. Rev. Movement</v>
          </cell>
          <cell r="D40">
            <v>3910</v>
          </cell>
          <cell r="E40">
            <v>272</v>
          </cell>
        </row>
        <row r="41">
          <cell r="C41" t="str">
            <v>Def Rev FSD - 0-000-3850-00: (FSD) - Def. Rev. Movement</v>
          </cell>
          <cell r="D41">
            <v>3850</v>
          </cell>
          <cell r="E41">
            <v>262</v>
          </cell>
        </row>
        <row r="42">
          <cell r="C42" t="str">
            <v>Def Rev Patron - 0-000-3501-00: Patron POC - Def. Rev Movement</v>
          </cell>
          <cell r="D42">
            <v>3501</v>
          </cell>
          <cell r="E42">
            <v>244</v>
          </cell>
        </row>
        <row r="43">
          <cell r="C43" t="str">
            <v>Def Rev Prompt - 0-000-3301-00: Patron - Def. Rev Movement</v>
          </cell>
          <cell r="D43">
            <v>3301</v>
          </cell>
          <cell r="E43">
            <v>258</v>
          </cell>
        </row>
        <row r="44">
          <cell r="C44" t="str">
            <v>FSD - 0-000-3810-00: Total Picture</v>
          </cell>
          <cell r="D44">
            <v>3810</v>
          </cell>
          <cell r="E44">
            <v>262</v>
          </cell>
        </row>
        <row r="45">
          <cell r="C45" t="str">
            <v>FSD - 0-000-3899-00: FSD Returns</v>
          </cell>
          <cell r="D45">
            <v>3899</v>
          </cell>
          <cell r="E45">
            <v>262</v>
          </cell>
        </row>
        <row r="46">
          <cell r="C46" t="str">
            <v>Hosting - 0-000-3551-00: POC Hosting Service</v>
          </cell>
          <cell r="D46">
            <v>3551</v>
          </cell>
          <cell r="E46">
            <v>265</v>
          </cell>
        </row>
        <row r="47">
          <cell r="C47" t="str">
            <v>Imp Fee - 0-000-3360-00: Patron Implementation Fee</v>
          </cell>
          <cell r="D47">
            <v>3360</v>
          </cell>
          <cell r="E47">
            <v>219</v>
          </cell>
        </row>
        <row r="48">
          <cell r="C48" t="str">
            <v>Imp Fee - 0-000-3560-00: POC Implementation</v>
          </cell>
          <cell r="D48">
            <v>3560</v>
          </cell>
          <cell r="E48">
            <v>219</v>
          </cell>
        </row>
        <row r="49">
          <cell r="C49" t="str">
            <v>Imp Fee - 0-000-3760-00: Prompt Implemenation Fee</v>
          </cell>
          <cell r="D49">
            <v>3760</v>
          </cell>
          <cell r="E49">
            <v>219</v>
          </cell>
        </row>
        <row r="50">
          <cell r="C50" t="str">
            <v>Other Rev - 0-000-3920-00: Hyper Access</v>
          </cell>
          <cell r="D50">
            <v>3920</v>
          </cell>
        </row>
        <row r="51">
          <cell r="C51" t="str">
            <v>Other Rev - 0-000-3930-00: User Manual-Patron</v>
          </cell>
          <cell r="D51">
            <v>3930</v>
          </cell>
        </row>
        <row r="52">
          <cell r="C52" t="str">
            <v>Other Rev - 0-000-3931-00: User Manuals-Prompt</v>
          </cell>
          <cell r="D52">
            <v>3931</v>
          </cell>
        </row>
        <row r="53">
          <cell r="C53" t="str">
            <v>Other Rev - 0-000-3990-00: Other Revenue</v>
          </cell>
          <cell r="D53">
            <v>3990</v>
          </cell>
        </row>
        <row r="54">
          <cell r="C54" t="str">
            <v>Other Rev - 0-000-3999-00: Travel Revenue-Reimbursed</v>
          </cell>
          <cell r="D54">
            <v>3999</v>
          </cell>
          <cell r="E54">
            <v>238</v>
          </cell>
        </row>
        <row r="55">
          <cell r="C55" t="str">
            <v>Support - 0-000-3380-00: Patron Support-Billable</v>
          </cell>
          <cell r="D55">
            <v>3380</v>
          </cell>
          <cell r="E55">
            <v>268</v>
          </cell>
        </row>
        <row r="56">
          <cell r="C56" t="str">
            <v>0-000-3501-00: Patron POC - Def. Rev Movement</v>
          </cell>
          <cell r="D56">
            <v>3501</v>
          </cell>
          <cell r="E56">
            <v>244</v>
          </cell>
        </row>
        <row r="57">
          <cell r="C57" t="str">
            <v>0-000-3910-00: 3rd Party SW - Def. Rev. Movement</v>
          </cell>
          <cell r="D57">
            <v>3910</v>
          </cell>
          <cell r="E57">
            <v>272</v>
          </cell>
        </row>
        <row r="58">
          <cell r="C58" t="str">
            <v>0-000-3340-00: Patron Maintenance Fee</v>
          </cell>
          <cell r="D58">
            <v>3340</v>
          </cell>
          <cell r="E58">
            <v>250</v>
          </cell>
        </row>
        <row r="59">
          <cell r="C59" t="str">
            <v>0-000-3850-00: (FSD) - Def. Rev. Movement</v>
          </cell>
          <cell r="D59">
            <v>3850</v>
          </cell>
          <cell r="E59">
            <v>262</v>
          </cell>
        </row>
        <row r="61">
          <cell r="C61" t="str">
            <v>POC Device Per Seat Annual Maintenance Fee</v>
          </cell>
          <cell r="D61">
            <v>3545</v>
          </cell>
          <cell r="E61">
            <v>251</v>
          </cell>
        </row>
        <row r="62">
          <cell r="C62" t="str">
            <v>Patron Office Per Seat Annual Maintenance</v>
          </cell>
          <cell r="D62">
            <v>3345</v>
          </cell>
          <cell r="E62">
            <v>250</v>
          </cell>
        </row>
        <row r="63">
          <cell r="C63" t="str">
            <v>Drug Database Site Fee</v>
          </cell>
          <cell r="D63">
            <v>3900</v>
          </cell>
          <cell r="E63">
            <v>262</v>
          </cell>
        </row>
        <row r="64">
          <cell r="C64" t="str">
            <v>Multum Drug Database Annual Fee</v>
          </cell>
          <cell r="D64">
            <v>3900</v>
          </cell>
          <cell r="E64">
            <v>262</v>
          </cell>
        </row>
        <row r="65">
          <cell r="C65" t="str">
            <v>Other Rev - 0-000-3999-00: Travel Revenue-Reimbursed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Billing"/>
      <sheetName val="Patty"/>
      <sheetName val="Total Monthly Billing"/>
      <sheetName val="Total ASQ Billing"/>
      <sheetName val="ASQ Dues"/>
      <sheetName val="ASQ Non-Dues"/>
      <sheetName val="Monthly Dues"/>
      <sheetName val="Monthly Non-Dues"/>
      <sheetName val="Billing Comparison"/>
      <sheetName val="MD.Chart"/>
      <sheetName val="MD.Chart.Mature"/>
      <sheetName val="ClubPivot"/>
      <sheetName val="ItemCodePivot"/>
      <sheetName val="Details"/>
      <sheetName val="Products"/>
      <sheetName val="PreBilling Summary"/>
      <sheetName val="Sales vs Cancellations"/>
      <sheetName val="New Sales"/>
      <sheetName val="Cancell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H1" t="str">
            <v>Market</v>
          </cell>
          <cell r="I1" t="str">
            <v>Level Name</v>
          </cell>
        </row>
        <row r="2">
          <cell r="H2" t="str">
            <v>Antelope</v>
          </cell>
          <cell r="I2" t="str">
            <v>FIT</v>
          </cell>
        </row>
        <row r="3">
          <cell r="H3" t="str">
            <v>Atwater/Merced/LB</v>
          </cell>
          <cell r="I3" t="str">
            <v>GOLD</v>
          </cell>
        </row>
        <row r="4">
          <cell r="H4" t="str">
            <v>Bakersfield</v>
          </cell>
          <cell r="I4" t="str">
            <v>PLATINUM</v>
          </cell>
        </row>
        <row r="5">
          <cell r="H5" t="str">
            <v>Brentwood/Antioch/Pittsburg/Emery</v>
          </cell>
          <cell r="I5" t="str">
            <v>DIAMOND</v>
          </cell>
        </row>
        <row r="6">
          <cell r="H6" t="str">
            <v>Capitola</v>
          </cell>
          <cell r="I6" t="str">
            <v>DOUBLE DIAMOND</v>
          </cell>
        </row>
        <row r="7">
          <cell r="H7" t="str">
            <v>Concord</v>
          </cell>
        </row>
        <row r="8">
          <cell r="H8" t="str">
            <v>Fairfield</v>
          </cell>
        </row>
        <row r="9">
          <cell r="H9" t="str">
            <v>Fairfield/Suisun City</v>
          </cell>
        </row>
        <row r="10">
          <cell r="H10" t="str">
            <v>Lodi/Stockton</v>
          </cell>
        </row>
        <row r="11">
          <cell r="H11" t="str">
            <v>Lompoc/Santa Maria</v>
          </cell>
        </row>
        <row r="12">
          <cell r="H12" t="str">
            <v>Manteca/Lathrop</v>
          </cell>
        </row>
        <row r="13">
          <cell r="H13" t="str">
            <v>Modesto/Ceres/Turlock</v>
          </cell>
        </row>
        <row r="14">
          <cell r="H14" t="str">
            <v>Monterey/Carmel/PG</v>
          </cell>
        </row>
        <row r="15">
          <cell r="H15" t="str">
            <v>Ridgecrest</v>
          </cell>
        </row>
        <row r="16">
          <cell r="H16" t="str">
            <v>Salinas</v>
          </cell>
        </row>
        <row r="17">
          <cell r="H17" t="str">
            <v>Shingle Springs</v>
          </cell>
        </row>
        <row r="18">
          <cell r="H18" t="str">
            <v>Tracy</v>
          </cell>
        </row>
        <row r="19">
          <cell r="H19" t="str">
            <v>Vacaville</v>
          </cell>
        </row>
        <row r="20">
          <cell r="H20" t="str">
            <v>Vallejo/American Cyn</v>
          </cell>
        </row>
        <row r="21">
          <cell r="H21" t="str">
            <v>Victor Valley</v>
          </cell>
        </row>
        <row r="22">
          <cell r="H22" t="str">
            <v>Visalia/Porterville/Hanford/Lemoore</v>
          </cell>
        </row>
        <row r="23">
          <cell r="H23" t="str">
            <v>Woodland/Yuba City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ue Diligence Overview"/>
      <sheetName val="Delivery Conditions"/>
      <sheetName val="Lease Dates"/>
      <sheetName val="Fee Estimate"/>
      <sheetName val="Seller-Landlord Docs"/>
      <sheetName val="Estimated water-sewer expense"/>
      <sheetName val="CAM-NNNs"/>
      <sheetName val="Title Review"/>
      <sheetName val="Insurance"/>
      <sheetName val="Project Summary"/>
      <sheetName val="SF Use Areas"/>
      <sheetName val="Lease Abstract"/>
      <sheetName val="Lease Summary"/>
      <sheetName val="Worksheet"/>
    </sheetNames>
    <sheetDataSet>
      <sheetData sheetId="0"/>
      <sheetData sheetId="1">
        <row r="2">
          <cell r="C2" t="str">
            <v>MERCED - 178</v>
          </cell>
        </row>
        <row r="4">
          <cell r="C4" t="str">
            <v>3275 R ST - MERCED, CA 95348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thout Hybrid"/>
      <sheetName val="With Hybrid"/>
    </sheetNames>
    <sheetDataSet>
      <sheetData sheetId="0" refreshError="1">
        <row r="9">
          <cell r="I9">
            <v>0.34</v>
          </cell>
        </row>
      </sheetData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 Andrew___Data"/>
      <sheetName val="Error Sheet"/>
      <sheetName val="FA"/>
      <sheetName val="Assistance Summary"/>
      <sheetName val="LED Summary"/>
      <sheetName val="A&amp;C Summary"/>
      <sheetName val="Group Summary"/>
      <sheetName val="AandC"/>
      <sheetName val="Assistance"/>
      <sheetName val="Group"/>
      <sheetName val="LeD"/>
      <sheetName val="Inventory Analysis (2)"/>
      <sheetName val="partsadd060704"/>
      <sheetName val="partsroll_march04"/>
      <sheetName val="partsreserve_part5"/>
      <sheetName val="partsroll_march04_6"/>
      <sheetName val="Normalized Monthly Working Cap"/>
      <sheetName val="Param(2)"/>
      <sheetName val="Reserve - Slow - No Move"/>
      <sheetName val="Capital IQ Inputs"/>
      <sheetName val="Multiples_Output"/>
      <sheetName val="clinics"/>
      <sheetName val="legenda x Risparmio"/>
      <sheetName val="Budget 2001 salary summary"/>
      <sheetName val="Ownership"/>
      <sheetName val="Calcs for Sensitivy"/>
      <sheetName val="Hist Inputs"/>
      <sheetName val="Topside Summary"/>
      <sheetName val="Domestic Cases"/>
      <sheetName val="Acct#25000-26500,20700 &amp; 41750!"/>
      <sheetName val="Com Mthly"/>
      <sheetName val="comp"/>
      <sheetName val="Assumptions"/>
      <sheetName val="CTbe tong"/>
      <sheetName val="CTDZ 0.4+cto"/>
      <sheetName val="Company1_BSCF"/>
      <sheetName val="Control"/>
      <sheetName val="Pro Forma"/>
      <sheetName val="INPUTS"/>
      <sheetName val="Controls"/>
      <sheetName val="Rev Bridge 10 to 11"/>
      <sheetName val="Rev Bridge 11 to TTM-12"/>
      <sheetName val="Albany"/>
      <sheetName val="Title"/>
      <sheetName val="Revenue Subs"/>
      <sheetName val="5 day tracking of transfers!"/>
      <sheetName val="Calculations"/>
      <sheetName val="#REF"/>
      <sheetName val="Mapping"/>
      <sheetName val="Steuerung"/>
      <sheetName val="Company"/>
      <sheetName val="Operating Statistics"/>
      <sheetName val="Sep 05"/>
      <sheetName val="#CRU1002"/>
      <sheetName val="XREF"/>
      <sheetName val="Tobac WACC"/>
      <sheetName val="Original_Andrew___Data"/>
      <sheetName val="Error_Sheet"/>
      <sheetName val="Assistance_Summary"/>
      <sheetName val="LED_Summary"/>
      <sheetName val="A&amp;C_Summary"/>
      <sheetName val="Group_Summary"/>
      <sheetName val="BEV"/>
      <sheetName val="SET UP"/>
      <sheetName val="LBO"/>
    </sheetNames>
    <sheetDataSet>
      <sheetData sheetId="0">
        <row r="3">
          <cell r="D3">
            <v>0.03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D3">
            <v>0.03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R Summary &amp; product Details"/>
      <sheetName val="MRR Customer Detail"/>
      <sheetName val="HCF Customer Detail1"/>
      <sheetName val="HCF Customer Detail2"/>
      <sheetName val="HCF Users &amp; Census"/>
      <sheetName val="Revenue by State"/>
      <sheetName val="Data Download"/>
      <sheetName val="Product_List 1 "/>
      <sheetName val="Intacct Customers 1 "/>
      <sheetName val="Users"/>
      <sheetName val="Piv Census"/>
      <sheetName val="Census1"/>
    </sheetNames>
    <sheetDataSet>
      <sheetData sheetId="0"/>
      <sheetData sheetId="1"/>
      <sheetData sheetId="2"/>
      <sheetData sheetId="3"/>
      <sheetData sheetId="4">
        <row r="2">
          <cell r="C2" t="str">
            <v>a/c #</v>
          </cell>
        </row>
      </sheetData>
      <sheetData sheetId="5">
        <row r="2">
          <cell r="C2" t="str">
            <v>a/c #</v>
          </cell>
        </row>
      </sheetData>
      <sheetData sheetId="6">
        <row r="2">
          <cell r="C2" t="str">
            <v>a/c #</v>
          </cell>
        </row>
      </sheetData>
      <sheetData sheetId="7">
        <row r="2">
          <cell r="C2" t="str">
            <v>a/c #</v>
          </cell>
        </row>
      </sheetData>
      <sheetData sheetId="8">
        <row r="2">
          <cell r="C2" t="str">
            <v>a/c #</v>
          </cell>
        </row>
      </sheetData>
      <sheetData sheetId="9">
        <row r="2">
          <cell r="C2" t="str">
            <v>a/c #</v>
          </cell>
          <cell r="D2">
            <v>40694</v>
          </cell>
          <cell r="E2">
            <v>40724</v>
          </cell>
          <cell r="F2">
            <v>40755</v>
          </cell>
          <cell r="G2">
            <v>40786</v>
          </cell>
          <cell r="H2">
            <v>40816</v>
          </cell>
          <cell r="I2">
            <v>40847</v>
          </cell>
          <cell r="J2">
            <v>40877</v>
          </cell>
          <cell r="K2">
            <v>40908</v>
          </cell>
          <cell r="L2">
            <v>40939</v>
          </cell>
          <cell r="M2">
            <v>40968</v>
          </cell>
          <cell r="N2">
            <v>40999</v>
          </cell>
          <cell r="O2">
            <v>41029</v>
          </cell>
        </row>
        <row r="3">
          <cell r="C3">
            <v>1006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  <cell r="M3">
            <v>1</v>
          </cell>
          <cell r="N3">
            <v>1</v>
          </cell>
          <cell r="O3">
            <v>1</v>
          </cell>
        </row>
        <row r="4">
          <cell r="C4">
            <v>2415</v>
          </cell>
          <cell r="D4">
            <v>3</v>
          </cell>
          <cell r="E4">
            <v>3</v>
          </cell>
          <cell r="F4">
            <v>3</v>
          </cell>
          <cell r="G4">
            <v>3</v>
          </cell>
          <cell r="H4">
            <v>2</v>
          </cell>
          <cell r="I4">
            <v>3</v>
          </cell>
          <cell r="J4">
            <v>2</v>
          </cell>
          <cell r="K4">
            <v>2</v>
          </cell>
          <cell r="L4">
            <v>2</v>
          </cell>
          <cell r="M4">
            <v>2</v>
          </cell>
          <cell r="N4">
            <v>2</v>
          </cell>
          <cell r="O4">
            <v>3</v>
          </cell>
        </row>
        <row r="5">
          <cell r="C5">
            <v>1014</v>
          </cell>
          <cell r="D5">
            <v>8</v>
          </cell>
          <cell r="E5">
            <v>9</v>
          </cell>
          <cell r="F5">
            <v>9</v>
          </cell>
          <cell r="G5">
            <v>12</v>
          </cell>
          <cell r="H5">
            <v>8</v>
          </cell>
          <cell r="I5">
            <v>10</v>
          </cell>
          <cell r="J5">
            <v>9</v>
          </cell>
          <cell r="K5">
            <v>10</v>
          </cell>
          <cell r="L5">
            <v>9</v>
          </cell>
          <cell r="M5">
            <v>10</v>
          </cell>
          <cell r="N5">
            <v>11</v>
          </cell>
          <cell r="O5">
            <v>9</v>
          </cell>
        </row>
        <row r="6">
          <cell r="C6">
            <v>709</v>
          </cell>
          <cell r="D6">
            <v>4</v>
          </cell>
          <cell r="E6">
            <v>4</v>
          </cell>
          <cell r="F6">
            <v>5</v>
          </cell>
          <cell r="G6">
            <v>4</v>
          </cell>
          <cell r="H6">
            <v>2</v>
          </cell>
          <cell r="I6">
            <v>5</v>
          </cell>
          <cell r="J6">
            <v>5</v>
          </cell>
          <cell r="K6">
            <v>5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</row>
        <row r="7">
          <cell r="C7">
            <v>2522</v>
          </cell>
          <cell r="D7">
            <v>3</v>
          </cell>
          <cell r="E7">
            <v>4</v>
          </cell>
          <cell r="F7">
            <v>4</v>
          </cell>
          <cell r="G7">
            <v>4</v>
          </cell>
          <cell r="H7">
            <v>5</v>
          </cell>
          <cell r="I7">
            <v>4</v>
          </cell>
          <cell r="J7">
            <v>4</v>
          </cell>
          <cell r="K7">
            <v>2</v>
          </cell>
          <cell r="L7">
            <v>3</v>
          </cell>
          <cell r="M7">
            <v>1</v>
          </cell>
          <cell r="N7">
            <v>1</v>
          </cell>
          <cell r="O7">
            <v>1</v>
          </cell>
        </row>
        <row r="8">
          <cell r="C8">
            <v>826</v>
          </cell>
          <cell r="D8">
            <v>3</v>
          </cell>
          <cell r="E8">
            <v>3</v>
          </cell>
          <cell r="F8">
            <v>3</v>
          </cell>
          <cell r="G8">
            <v>3</v>
          </cell>
          <cell r="H8">
            <v>3</v>
          </cell>
          <cell r="I8">
            <v>3</v>
          </cell>
          <cell r="J8">
            <v>3</v>
          </cell>
          <cell r="K8">
            <v>3</v>
          </cell>
          <cell r="L8">
            <v>3</v>
          </cell>
          <cell r="M8">
            <v>3</v>
          </cell>
          <cell r="N8">
            <v>3</v>
          </cell>
          <cell r="O8">
            <v>3</v>
          </cell>
        </row>
        <row r="9">
          <cell r="C9">
            <v>2030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</row>
        <row r="10">
          <cell r="C10">
            <v>1144</v>
          </cell>
          <cell r="D10">
            <v>3</v>
          </cell>
          <cell r="E10">
            <v>3</v>
          </cell>
          <cell r="F10">
            <v>3</v>
          </cell>
          <cell r="G10">
            <v>3</v>
          </cell>
          <cell r="H10">
            <v>3</v>
          </cell>
          <cell r="I10">
            <v>3</v>
          </cell>
          <cell r="J10">
            <v>5</v>
          </cell>
          <cell r="K10">
            <v>3</v>
          </cell>
          <cell r="L10">
            <v>3</v>
          </cell>
          <cell r="M10">
            <v>2</v>
          </cell>
          <cell r="N10">
            <v>2</v>
          </cell>
          <cell r="O10">
            <v>2</v>
          </cell>
        </row>
        <row r="11">
          <cell r="C11">
            <v>756</v>
          </cell>
          <cell r="D11">
            <v>4</v>
          </cell>
          <cell r="E11">
            <v>4</v>
          </cell>
          <cell r="F11">
            <v>4</v>
          </cell>
          <cell r="G11">
            <v>4</v>
          </cell>
          <cell r="H11">
            <v>4</v>
          </cell>
          <cell r="I11">
            <v>4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  <cell r="N11">
            <v>4</v>
          </cell>
          <cell r="O11">
            <v>4</v>
          </cell>
        </row>
        <row r="12">
          <cell r="C12">
            <v>5225</v>
          </cell>
          <cell r="D12">
            <v>1</v>
          </cell>
          <cell r="E12">
            <v>2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</row>
        <row r="13">
          <cell r="C13">
            <v>2868</v>
          </cell>
          <cell r="D13">
            <v>5</v>
          </cell>
          <cell r="E13">
            <v>7</v>
          </cell>
          <cell r="F13">
            <v>6</v>
          </cell>
          <cell r="G13">
            <v>5</v>
          </cell>
          <cell r="H13">
            <v>2</v>
          </cell>
          <cell r="I13">
            <v>3</v>
          </cell>
          <cell r="J13">
            <v>2</v>
          </cell>
          <cell r="K13">
            <v>3</v>
          </cell>
          <cell r="L13">
            <v>5</v>
          </cell>
          <cell r="M13">
            <v>3</v>
          </cell>
          <cell r="N13">
            <v>4</v>
          </cell>
          <cell r="O13">
            <v>1</v>
          </cell>
        </row>
        <row r="14">
          <cell r="C14">
            <v>183</v>
          </cell>
          <cell r="D14">
            <v>9</v>
          </cell>
          <cell r="E14">
            <v>9</v>
          </cell>
          <cell r="F14">
            <v>9</v>
          </cell>
          <cell r="G14">
            <v>9</v>
          </cell>
          <cell r="H14">
            <v>9</v>
          </cell>
          <cell r="I14">
            <v>9</v>
          </cell>
          <cell r="J14">
            <v>9</v>
          </cell>
          <cell r="K14">
            <v>10</v>
          </cell>
          <cell r="L14">
            <v>11</v>
          </cell>
          <cell r="M14">
            <v>11</v>
          </cell>
          <cell r="N14">
            <v>11</v>
          </cell>
          <cell r="O14">
            <v>12</v>
          </cell>
        </row>
        <row r="15">
          <cell r="C15">
            <v>700</v>
          </cell>
          <cell r="D15">
            <v>4</v>
          </cell>
          <cell r="E15">
            <v>4</v>
          </cell>
          <cell r="F15">
            <v>4</v>
          </cell>
          <cell r="G15">
            <v>4</v>
          </cell>
          <cell r="H15">
            <v>4</v>
          </cell>
          <cell r="I15">
            <v>4</v>
          </cell>
          <cell r="J15">
            <v>4</v>
          </cell>
          <cell r="K15">
            <v>4</v>
          </cell>
          <cell r="L15">
            <v>4</v>
          </cell>
          <cell r="M15">
            <v>6</v>
          </cell>
          <cell r="N15">
            <v>5</v>
          </cell>
          <cell r="O15">
            <v>5</v>
          </cell>
        </row>
        <row r="16">
          <cell r="C16">
            <v>2118</v>
          </cell>
          <cell r="D16">
            <v>15</v>
          </cell>
          <cell r="E16">
            <v>15</v>
          </cell>
          <cell r="F16">
            <v>14</v>
          </cell>
          <cell r="G16">
            <v>16</v>
          </cell>
          <cell r="H16">
            <v>16</v>
          </cell>
          <cell r="I16">
            <v>14</v>
          </cell>
          <cell r="J16">
            <v>15</v>
          </cell>
          <cell r="K16">
            <v>13</v>
          </cell>
          <cell r="L16">
            <v>13</v>
          </cell>
          <cell r="M16">
            <v>14</v>
          </cell>
          <cell r="N16">
            <v>16</v>
          </cell>
          <cell r="O16">
            <v>12</v>
          </cell>
        </row>
        <row r="17">
          <cell r="C17">
            <v>2805</v>
          </cell>
          <cell r="D17">
            <v>9</v>
          </cell>
          <cell r="E17">
            <v>9</v>
          </cell>
          <cell r="F17">
            <v>10</v>
          </cell>
          <cell r="G17">
            <v>9</v>
          </cell>
          <cell r="H17">
            <v>9</v>
          </cell>
          <cell r="I17">
            <v>10</v>
          </cell>
          <cell r="J17">
            <v>9</v>
          </cell>
          <cell r="K17">
            <v>10</v>
          </cell>
          <cell r="L17">
            <v>10</v>
          </cell>
          <cell r="M17">
            <v>10</v>
          </cell>
          <cell r="N17">
            <v>10</v>
          </cell>
          <cell r="O17">
            <v>10</v>
          </cell>
        </row>
        <row r="18">
          <cell r="C18">
            <v>1477</v>
          </cell>
          <cell r="D18">
            <v>8</v>
          </cell>
          <cell r="E18">
            <v>9</v>
          </cell>
          <cell r="F18">
            <v>11</v>
          </cell>
          <cell r="G18">
            <v>9</v>
          </cell>
          <cell r="H18">
            <v>9</v>
          </cell>
          <cell r="I18">
            <v>14</v>
          </cell>
          <cell r="J18">
            <v>10</v>
          </cell>
          <cell r="K18">
            <v>11</v>
          </cell>
          <cell r="L18">
            <v>11</v>
          </cell>
          <cell r="M18">
            <v>10</v>
          </cell>
          <cell r="N18">
            <v>12</v>
          </cell>
          <cell r="O18">
            <v>11</v>
          </cell>
        </row>
        <row r="19">
          <cell r="C19">
            <v>1033</v>
          </cell>
          <cell r="D19">
            <v>3</v>
          </cell>
          <cell r="E19">
            <v>3</v>
          </cell>
          <cell r="F19">
            <v>3</v>
          </cell>
          <cell r="G19">
            <v>3</v>
          </cell>
          <cell r="H19">
            <v>3</v>
          </cell>
          <cell r="I19">
            <v>3</v>
          </cell>
          <cell r="J19">
            <v>3</v>
          </cell>
          <cell r="K19">
            <v>3</v>
          </cell>
          <cell r="L19">
            <v>3</v>
          </cell>
          <cell r="M19">
            <v>3</v>
          </cell>
          <cell r="N19">
            <v>3</v>
          </cell>
          <cell r="O19">
            <v>3</v>
          </cell>
        </row>
        <row r="20">
          <cell r="C20">
            <v>1477</v>
          </cell>
          <cell r="D20">
            <v>1</v>
          </cell>
          <cell r="E20">
            <v>1</v>
          </cell>
          <cell r="F20">
            <v>0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C21">
            <v>2925</v>
          </cell>
          <cell r="D21">
            <v>7</v>
          </cell>
          <cell r="E21">
            <v>6</v>
          </cell>
          <cell r="F21">
            <v>5</v>
          </cell>
          <cell r="G21">
            <v>4</v>
          </cell>
          <cell r="H21">
            <v>4</v>
          </cell>
          <cell r="I21">
            <v>4</v>
          </cell>
          <cell r="J21">
            <v>4</v>
          </cell>
          <cell r="K21">
            <v>3</v>
          </cell>
          <cell r="L21">
            <v>2</v>
          </cell>
          <cell r="M21">
            <v>2</v>
          </cell>
          <cell r="N21">
            <v>2</v>
          </cell>
          <cell r="O21">
            <v>2</v>
          </cell>
        </row>
        <row r="22">
          <cell r="C22">
            <v>2834</v>
          </cell>
          <cell r="D22">
            <v>11</v>
          </cell>
          <cell r="E22">
            <v>13</v>
          </cell>
          <cell r="F22">
            <v>13</v>
          </cell>
          <cell r="G22">
            <v>14</v>
          </cell>
          <cell r="H22">
            <v>17</v>
          </cell>
          <cell r="I22">
            <v>16</v>
          </cell>
          <cell r="J22">
            <v>17</v>
          </cell>
          <cell r="K22">
            <v>18</v>
          </cell>
          <cell r="L22">
            <v>19</v>
          </cell>
          <cell r="M22">
            <v>23</v>
          </cell>
          <cell r="N22">
            <v>26</v>
          </cell>
          <cell r="O22">
            <v>30</v>
          </cell>
        </row>
        <row r="23">
          <cell r="C23">
            <v>1132</v>
          </cell>
          <cell r="D23">
            <v>6</v>
          </cell>
          <cell r="E23">
            <v>6</v>
          </cell>
          <cell r="F23">
            <v>6</v>
          </cell>
          <cell r="G23">
            <v>6</v>
          </cell>
          <cell r="H23">
            <v>6</v>
          </cell>
          <cell r="I23">
            <v>6</v>
          </cell>
          <cell r="J23">
            <v>5</v>
          </cell>
          <cell r="K23">
            <v>6</v>
          </cell>
          <cell r="L23">
            <v>6</v>
          </cell>
          <cell r="M23">
            <v>6</v>
          </cell>
          <cell r="N23">
            <v>6</v>
          </cell>
          <cell r="O23">
            <v>6</v>
          </cell>
        </row>
        <row r="24">
          <cell r="C24">
            <v>849</v>
          </cell>
          <cell r="D24">
            <v>8</v>
          </cell>
          <cell r="E24">
            <v>11</v>
          </cell>
          <cell r="F24">
            <v>11</v>
          </cell>
          <cell r="G24">
            <v>14</v>
          </cell>
          <cell r="H24">
            <v>11</v>
          </cell>
          <cell r="I24">
            <v>13</v>
          </cell>
          <cell r="J24">
            <v>10</v>
          </cell>
          <cell r="K24">
            <v>8</v>
          </cell>
          <cell r="L24">
            <v>8</v>
          </cell>
          <cell r="M24">
            <v>5</v>
          </cell>
          <cell r="N24">
            <v>4</v>
          </cell>
          <cell r="O24">
            <v>1</v>
          </cell>
        </row>
        <row r="25">
          <cell r="C25">
            <v>1477</v>
          </cell>
          <cell r="D25">
            <v>4</v>
          </cell>
          <cell r="E25">
            <v>8</v>
          </cell>
          <cell r="F25">
            <v>8</v>
          </cell>
          <cell r="G25">
            <v>5</v>
          </cell>
          <cell r="H25">
            <v>6</v>
          </cell>
          <cell r="I25">
            <v>6</v>
          </cell>
          <cell r="J25">
            <v>6</v>
          </cell>
          <cell r="K25">
            <v>1</v>
          </cell>
          <cell r="L25">
            <v>1</v>
          </cell>
          <cell r="M25">
            <v>0</v>
          </cell>
          <cell r="N25">
            <v>0</v>
          </cell>
          <cell r="O25">
            <v>0</v>
          </cell>
        </row>
        <row r="26">
          <cell r="C26">
            <v>1477</v>
          </cell>
          <cell r="D26">
            <v>19</v>
          </cell>
          <cell r="E26">
            <v>20</v>
          </cell>
          <cell r="F26">
            <v>17</v>
          </cell>
          <cell r="G26">
            <v>14</v>
          </cell>
          <cell r="H26">
            <v>14</v>
          </cell>
          <cell r="I26">
            <v>14</v>
          </cell>
          <cell r="J26">
            <v>10</v>
          </cell>
          <cell r="K26">
            <v>11</v>
          </cell>
          <cell r="L26">
            <v>9</v>
          </cell>
          <cell r="M26">
            <v>11</v>
          </cell>
          <cell r="N26">
            <v>13</v>
          </cell>
          <cell r="O26">
            <v>13</v>
          </cell>
        </row>
        <row r="27">
          <cell r="C27">
            <v>2473</v>
          </cell>
          <cell r="D27">
            <v>3</v>
          </cell>
          <cell r="E27">
            <v>3</v>
          </cell>
          <cell r="F27">
            <v>3</v>
          </cell>
          <cell r="G27">
            <v>2</v>
          </cell>
          <cell r="H27">
            <v>2</v>
          </cell>
          <cell r="I27">
            <v>3</v>
          </cell>
          <cell r="J27">
            <v>3</v>
          </cell>
          <cell r="K27">
            <v>3</v>
          </cell>
          <cell r="L27">
            <v>3</v>
          </cell>
          <cell r="M27">
            <v>4</v>
          </cell>
          <cell r="N27">
            <v>3</v>
          </cell>
          <cell r="O27">
            <v>4</v>
          </cell>
        </row>
        <row r="28">
          <cell r="C28">
            <v>2685</v>
          </cell>
          <cell r="D28">
            <v>14</v>
          </cell>
          <cell r="E28">
            <v>13</v>
          </cell>
          <cell r="F28">
            <v>11</v>
          </cell>
          <cell r="G28">
            <v>9</v>
          </cell>
          <cell r="H28">
            <v>9</v>
          </cell>
          <cell r="I28">
            <v>9</v>
          </cell>
          <cell r="J28">
            <v>5</v>
          </cell>
          <cell r="K28">
            <v>5</v>
          </cell>
          <cell r="L28">
            <v>2</v>
          </cell>
          <cell r="M28">
            <v>2</v>
          </cell>
          <cell r="N28">
            <v>1</v>
          </cell>
          <cell r="O28">
            <v>1</v>
          </cell>
        </row>
        <row r="29">
          <cell r="C29">
            <v>2784</v>
          </cell>
          <cell r="D29">
            <v>4</v>
          </cell>
          <cell r="E29">
            <v>5</v>
          </cell>
          <cell r="F29">
            <v>6</v>
          </cell>
          <cell r="G29">
            <v>5</v>
          </cell>
          <cell r="H29">
            <v>4</v>
          </cell>
          <cell r="I29">
            <v>4</v>
          </cell>
          <cell r="J29">
            <v>4</v>
          </cell>
          <cell r="K29">
            <v>4</v>
          </cell>
          <cell r="L29">
            <v>4</v>
          </cell>
          <cell r="M29">
            <v>4</v>
          </cell>
          <cell r="N29">
            <v>4</v>
          </cell>
          <cell r="O29">
            <v>4</v>
          </cell>
        </row>
        <row r="30">
          <cell r="C30">
            <v>1977</v>
          </cell>
          <cell r="D30">
            <v>2</v>
          </cell>
          <cell r="E30">
            <v>2</v>
          </cell>
          <cell r="F30">
            <v>2</v>
          </cell>
          <cell r="G30">
            <v>2</v>
          </cell>
          <cell r="H30">
            <v>2</v>
          </cell>
          <cell r="I30">
            <v>2</v>
          </cell>
          <cell r="J30">
            <v>2</v>
          </cell>
          <cell r="K30">
            <v>2</v>
          </cell>
          <cell r="L30">
            <v>2</v>
          </cell>
          <cell r="M30">
            <v>2</v>
          </cell>
          <cell r="N30">
            <v>2</v>
          </cell>
          <cell r="O30">
            <v>2</v>
          </cell>
        </row>
        <row r="31">
          <cell r="C31">
            <v>6083</v>
          </cell>
          <cell r="D31">
            <v>2</v>
          </cell>
          <cell r="E31">
            <v>1</v>
          </cell>
          <cell r="F31">
            <v>2</v>
          </cell>
          <cell r="G31">
            <v>1</v>
          </cell>
          <cell r="H31">
            <v>3</v>
          </cell>
          <cell r="I31">
            <v>2</v>
          </cell>
          <cell r="J31">
            <v>2</v>
          </cell>
          <cell r="K31">
            <v>1</v>
          </cell>
          <cell r="L31">
            <v>1</v>
          </cell>
          <cell r="M31">
            <v>1</v>
          </cell>
          <cell r="N31">
            <v>2</v>
          </cell>
          <cell r="O31">
            <v>2</v>
          </cell>
        </row>
        <row r="32">
          <cell r="C32">
            <v>2693</v>
          </cell>
          <cell r="D32">
            <v>6</v>
          </cell>
          <cell r="E32">
            <v>6</v>
          </cell>
          <cell r="F32">
            <v>6</v>
          </cell>
          <cell r="G32">
            <v>4</v>
          </cell>
          <cell r="H32">
            <v>6</v>
          </cell>
          <cell r="I32">
            <v>7</v>
          </cell>
          <cell r="J32">
            <v>7</v>
          </cell>
          <cell r="K32">
            <v>7</v>
          </cell>
          <cell r="L32">
            <v>7</v>
          </cell>
          <cell r="M32">
            <v>6</v>
          </cell>
          <cell r="N32">
            <v>8</v>
          </cell>
          <cell r="O32">
            <v>6</v>
          </cell>
        </row>
        <row r="33">
          <cell r="C33">
            <v>2196</v>
          </cell>
          <cell r="D33">
            <v>3</v>
          </cell>
          <cell r="E33">
            <v>4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4</v>
          </cell>
          <cell r="K33">
            <v>3</v>
          </cell>
          <cell r="L33">
            <v>3</v>
          </cell>
          <cell r="M33">
            <v>3</v>
          </cell>
          <cell r="N33">
            <v>3</v>
          </cell>
          <cell r="O33">
            <v>3</v>
          </cell>
        </row>
        <row r="34">
          <cell r="C34">
            <v>2088</v>
          </cell>
          <cell r="D34">
            <v>4</v>
          </cell>
          <cell r="E34">
            <v>6</v>
          </cell>
          <cell r="F34">
            <v>4</v>
          </cell>
          <cell r="G34">
            <v>6</v>
          </cell>
          <cell r="H34">
            <v>6</v>
          </cell>
          <cell r="I34">
            <v>5</v>
          </cell>
          <cell r="J34">
            <v>5</v>
          </cell>
          <cell r="K34">
            <v>5</v>
          </cell>
          <cell r="L34">
            <v>5</v>
          </cell>
          <cell r="M34">
            <v>5</v>
          </cell>
          <cell r="N34">
            <v>6</v>
          </cell>
          <cell r="O34">
            <v>4</v>
          </cell>
        </row>
        <row r="35">
          <cell r="C35">
            <v>2602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</row>
        <row r="36">
          <cell r="C36">
            <v>2802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2704</v>
          </cell>
          <cell r="D37">
            <v>6</v>
          </cell>
          <cell r="E37">
            <v>6</v>
          </cell>
          <cell r="F37">
            <v>7</v>
          </cell>
          <cell r="G37">
            <v>6</v>
          </cell>
          <cell r="H37">
            <v>6</v>
          </cell>
          <cell r="I37">
            <v>5</v>
          </cell>
          <cell r="J37">
            <v>5</v>
          </cell>
          <cell r="K37">
            <v>5</v>
          </cell>
          <cell r="L37">
            <v>5</v>
          </cell>
          <cell r="M37">
            <v>5</v>
          </cell>
          <cell r="N37">
            <v>5</v>
          </cell>
          <cell r="O37">
            <v>5</v>
          </cell>
        </row>
        <row r="38">
          <cell r="C38">
            <v>910</v>
          </cell>
          <cell r="D38">
            <v>2</v>
          </cell>
          <cell r="E38">
            <v>2</v>
          </cell>
          <cell r="F38">
            <v>2</v>
          </cell>
          <cell r="G38">
            <v>2</v>
          </cell>
          <cell r="H38">
            <v>2</v>
          </cell>
          <cell r="I38">
            <v>2</v>
          </cell>
          <cell r="J38">
            <v>2</v>
          </cell>
          <cell r="K38">
            <v>2</v>
          </cell>
          <cell r="L38">
            <v>4</v>
          </cell>
          <cell r="M38">
            <v>2</v>
          </cell>
          <cell r="N38">
            <v>2</v>
          </cell>
          <cell r="O38">
            <v>2</v>
          </cell>
        </row>
        <row r="39">
          <cell r="C39">
            <v>1114</v>
          </cell>
          <cell r="D39">
            <v>3</v>
          </cell>
          <cell r="E39">
            <v>3</v>
          </cell>
          <cell r="F39">
            <v>3</v>
          </cell>
          <cell r="G39">
            <v>3</v>
          </cell>
          <cell r="H39">
            <v>2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C40">
            <v>1477</v>
          </cell>
          <cell r="D40">
            <v>12</v>
          </cell>
          <cell r="E40">
            <v>12</v>
          </cell>
          <cell r="F40">
            <v>10</v>
          </cell>
          <cell r="G40">
            <v>12</v>
          </cell>
          <cell r="H40">
            <v>10</v>
          </cell>
          <cell r="I40">
            <v>9</v>
          </cell>
          <cell r="J40">
            <v>9</v>
          </cell>
          <cell r="K40">
            <v>9</v>
          </cell>
          <cell r="L40">
            <v>5</v>
          </cell>
          <cell r="M40">
            <v>5</v>
          </cell>
          <cell r="N40">
            <v>3</v>
          </cell>
          <cell r="O40">
            <v>1</v>
          </cell>
        </row>
        <row r="41">
          <cell r="C41">
            <v>972</v>
          </cell>
          <cell r="D41">
            <v>2</v>
          </cell>
          <cell r="E41">
            <v>2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729</v>
          </cell>
          <cell r="D42">
            <v>2</v>
          </cell>
          <cell r="E42">
            <v>1</v>
          </cell>
          <cell r="F42">
            <v>0</v>
          </cell>
          <cell r="G42">
            <v>1</v>
          </cell>
          <cell r="H42">
            <v>1</v>
          </cell>
          <cell r="I42">
            <v>0</v>
          </cell>
          <cell r="J42">
            <v>0</v>
          </cell>
          <cell r="K42">
            <v>0</v>
          </cell>
          <cell r="L42">
            <v>1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959</v>
          </cell>
          <cell r="D43">
            <v>4</v>
          </cell>
          <cell r="E43">
            <v>4</v>
          </cell>
          <cell r="F43">
            <v>4</v>
          </cell>
          <cell r="G43">
            <v>4</v>
          </cell>
          <cell r="H43">
            <v>4</v>
          </cell>
          <cell r="I43">
            <v>4</v>
          </cell>
          <cell r="J43">
            <v>4</v>
          </cell>
          <cell r="K43">
            <v>4</v>
          </cell>
          <cell r="L43">
            <v>4</v>
          </cell>
          <cell r="M43">
            <v>4</v>
          </cell>
          <cell r="N43">
            <v>4</v>
          </cell>
          <cell r="O43">
            <v>4</v>
          </cell>
        </row>
        <row r="44">
          <cell r="C44">
            <v>758</v>
          </cell>
          <cell r="D44">
            <v>9</v>
          </cell>
          <cell r="E44">
            <v>6</v>
          </cell>
          <cell r="F44">
            <v>7</v>
          </cell>
          <cell r="G44">
            <v>6</v>
          </cell>
          <cell r="H44">
            <v>4</v>
          </cell>
          <cell r="I44">
            <v>3</v>
          </cell>
          <cell r="J44">
            <v>2</v>
          </cell>
          <cell r="K44">
            <v>3</v>
          </cell>
          <cell r="L44">
            <v>2</v>
          </cell>
          <cell r="M44">
            <v>2</v>
          </cell>
          <cell r="N44">
            <v>2</v>
          </cell>
          <cell r="O44">
            <v>1</v>
          </cell>
        </row>
        <row r="45">
          <cell r="C45">
            <v>563</v>
          </cell>
          <cell r="D45">
            <v>5</v>
          </cell>
          <cell r="E45">
            <v>5</v>
          </cell>
          <cell r="F45">
            <v>5</v>
          </cell>
          <cell r="G45">
            <v>6</v>
          </cell>
          <cell r="H45">
            <v>5</v>
          </cell>
          <cell r="I45">
            <v>4</v>
          </cell>
          <cell r="J45">
            <v>4</v>
          </cell>
          <cell r="K45">
            <v>4</v>
          </cell>
          <cell r="L45">
            <v>4</v>
          </cell>
          <cell r="M45">
            <v>5</v>
          </cell>
          <cell r="N45">
            <v>4</v>
          </cell>
          <cell r="O45">
            <v>5</v>
          </cell>
        </row>
        <row r="46">
          <cell r="C46">
            <v>2055</v>
          </cell>
          <cell r="D46">
            <v>14</v>
          </cell>
          <cell r="E46">
            <v>14</v>
          </cell>
          <cell r="F46">
            <v>14</v>
          </cell>
          <cell r="G46">
            <v>14</v>
          </cell>
          <cell r="H46">
            <v>14</v>
          </cell>
          <cell r="I46">
            <v>14</v>
          </cell>
          <cell r="J46">
            <v>14</v>
          </cell>
          <cell r="K46">
            <v>15</v>
          </cell>
          <cell r="L46">
            <v>14</v>
          </cell>
          <cell r="M46">
            <v>13</v>
          </cell>
          <cell r="N46">
            <v>14</v>
          </cell>
          <cell r="O46">
            <v>13</v>
          </cell>
        </row>
        <row r="47">
          <cell r="C47">
            <v>1070</v>
          </cell>
          <cell r="D47">
            <v>7</v>
          </cell>
          <cell r="E47">
            <v>7</v>
          </cell>
          <cell r="F47">
            <v>6</v>
          </cell>
          <cell r="G47">
            <v>4</v>
          </cell>
          <cell r="H47">
            <v>5</v>
          </cell>
          <cell r="I47">
            <v>5</v>
          </cell>
          <cell r="J47">
            <v>4</v>
          </cell>
          <cell r="K47">
            <v>4</v>
          </cell>
          <cell r="L47">
            <v>3</v>
          </cell>
          <cell r="M47">
            <v>4</v>
          </cell>
          <cell r="N47">
            <v>5</v>
          </cell>
          <cell r="O47">
            <v>5</v>
          </cell>
        </row>
        <row r="48">
          <cell r="C48">
            <v>2063</v>
          </cell>
          <cell r="D48">
            <v>6</v>
          </cell>
          <cell r="E48">
            <v>9</v>
          </cell>
          <cell r="F48">
            <v>8</v>
          </cell>
          <cell r="G48">
            <v>6</v>
          </cell>
          <cell r="H48">
            <v>5</v>
          </cell>
          <cell r="I48">
            <v>6</v>
          </cell>
          <cell r="J48">
            <v>5</v>
          </cell>
          <cell r="K48">
            <v>6</v>
          </cell>
          <cell r="L48">
            <v>5</v>
          </cell>
          <cell r="M48">
            <v>6</v>
          </cell>
          <cell r="N48">
            <v>6</v>
          </cell>
          <cell r="O48">
            <v>5</v>
          </cell>
        </row>
        <row r="49">
          <cell r="C49">
            <v>464</v>
          </cell>
          <cell r="D49">
            <v>7</v>
          </cell>
          <cell r="E49">
            <v>6</v>
          </cell>
          <cell r="F49">
            <v>7</v>
          </cell>
          <cell r="G49">
            <v>5</v>
          </cell>
          <cell r="H49">
            <v>6</v>
          </cell>
          <cell r="I49">
            <v>6</v>
          </cell>
          <cell r="J49">
            <v>5</v>
          </cell>
          <cell r="K49">
            <v>5</v>
          </cell>
          <cell r="L49">
            <v>5</v>
          </cell>
          <cell r="M49">
            <v>5</v>
          </cell>
          <cell r="N49">
            <v>5</v>
          </cell>
          <cell r="O49">
            <v>6</v>
          </cell>
        </row>
        <row r="50">
          <cell r="C50">
            <v>1972</v>
          </cell>
          <cell r="D50">
            <v>3</v>
          </cell>
          <cell r="E50">
            <v>3</v>
          </cell>
          <cell r="F50">
            <v>3</v>
          </cell>
          <cell r="G50">
            <v>3</v>
          </cell>
          <cell r="H50">
            <v>3</v>
          </cell>
          <cell r="I50">
            <v>3</v>
          </cell>
          <cell r="J50">
            <v>3</v>
          </cell>
          <cell r="K50">
            <v>3</v>
          </cell>
          <cell r="L50">
            <v>3</v>
          </cell>
          <cell r="M50">
            <v>3</v>
          </cell>
          <cell r="N50">
            <v>3</v>
          </cell>
          <cell r="O50">
            <v>3</v>
          </cell>
        </row>
        <row r="51">
          <cell r="C51">
            <v>1954</v>
          </cell>
          <cell r="D51">
            <v>16</v>
          </cell>
          <cell r="E51">
            <v>17</v>
          </cell>
          <cell r="F51">
            <v>18</v>
          </cell>
          <cell r="G51">
            <v>19</v>
          </cell>
          <cell r="H51">
            <v>18</v>
          </cell>
          <cell r="I51">
            <v>17</v>
          </cell>
          <cell r="J51">
            <v>18</v>
          </cell>
          <cell r="K51">
            <v>17</v>
          </cell>
          <cell r="L51">
            <v>17</v>
          </cell>
          <cell r="M51">
            <v>19</v>
          </cell>
          <cell r="N51">
            <v>18</v>
          </cell>
          <cell r="O51">
            <v>16</v>
          </cell>
        </row>
        <row r="52">
          <cell r="C52">
            <v>1976</v>
          </cell>
          <cell r="D52">
            <v>12</v>
          </cell>
          <cell r="E52">
            <v>9</v>
          </cell>
          <cell r="F52">
            <v>9</v>
          </cell>
          <cell r="G52">
            <v>9</v>
          </cell>
          <cell r="H52">
            <v>9</v>
          </cell>
          <cell r="I52">
            <v>9</v>
          </cell>
          <cell r="J52">
            <v>9</v>
          </cell>
          <cell r="K52">
            <v>10</v>
          </cell>
          <cell r="L52">
            <v>9</v>
          </cell>
          <cell r="M52">
            <v>9</v>
          </cell>
          <cell r="N52">
            <v>9</v>
          </cell>
          <cell r="O52">
            <v>9</v>
          </cell>
        </row>
        <row r="53">
          <cell r="C53">
            <v>1993</v>
          </cell>
          <cell r="D53">
            <v>7</v>
          </cell>
          <cell r="E53">
            <v>7</v>
          </cell>
          <cell r="F53">
            <v>6</v>
          </cell>
          <cell r="G53">
            <v>6</v>
          </cell>
          <cell r="H53">
            <v>6</v>
          </cell>
          <cell r="I53">
            <v>6</v>
          </cell>
          <cell r="J53">
            <v>6</v>
          </cell>
          <cell r="K53">
            <v>6</v>
          </cell>
          <cell r="L53">
            <v>7</v>
          </cell>
          <cell r="M53">
            <v>9</v>
          </cell>
          <cell r="N53">
            <v>7</v>
          </cell>
          <cell r="O53">
            <v>9</v>
          </cell>
        </row>
        <row r="54">
          <cell r="C54">
            <v>2311</v>
          </cell>
          <cell r="D54">
            <v>8</v>
          </cell>
          <cell r="E54">
            <v>8</v>
          </cell>
          <cell r="F54">
            <v>8</v>
          </cell>
          <cell r="G54">
            <v>8</v>
          </cell>
          <cell r="H54">
            <v>9</v>
          </cell>
          <cell r="I54">
            <v>8</v>
          </cell>
          <cell r="J54">
            <v>9</v>
          </cell>
          <cell r="K54">
            <v>7</v>
          </cell>
          <cell r="L54">
            <v>6</v>
          </cell>
          <cell r="M54">
            <v>5</v>
          </cell>
          <cell r="N54">
            <v>4</v>
          </cell>
          <cell r="O54">
            <v>2</v>
          </cell>
        </row>
        <row r="55">
          <cell r="C55">
            <v>1022</v>
          </cell>
          <cell r="D55">
            <v>1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4</v>
          </cell>
        </row>
        <row r="56">
          <cell r="C56">
            <v>1032</v>
          </cell>
          <cell r="D56">
            <v>2</v>
          </cell>
          <cell r="E56">
            <v>2</v>
          </cell>
          <cell r="F56">
            <v>2</v>
          </cell>
          <cell r="G56">
            <v>2</v>
          </cell>
          <cell r="H56">
            <v>1</v>
          </cell>
          <cell r="I56">
            <v>1</v>
          </cell>
          <cell r="J56">
            <v>2</v>
          </cell>
          <cell r="K56">
            <v>4</v>
          </cell>
          <cell r="L56">
            <v>3</v>
          </cell>
          <cell r="M56">
            <v>4</v>
          </cell>
          <cell r="N56">
            <v>4</v>
          </cell>
          <cell r="O56">
            <v>3</v>
          </cell>
        </row>
        <row r="57">
          <cell r="C57">
            <v>2294</v>
          </cell>
          <cell r="D57">
            <v>4</v>
          </cell>
          <cell r="E57">
            <v>3</v>
          </cell>
          <cell r="F57">
            <v>3</v>
          </cell>
          <cell r="G57">
            <v>3</v>
          </cell>
          <cell r="H57">
            <v>3</v>
          </cell>
          <cell r="I57">
            <v>4</v>
          </cell>
          <cell r="J57">
            <v>3</v>
          </cell>
          <cell r="K57">
            <v>3</v>
          </cell>
          <cell r="L57">
            <v>3</v>
          </cell>
          <cell r="M57">
            <v>4</v>
          </cell>
          <cell r="N57">
            <v>3</v>
          </cell>
          <cell r="O57">
            <v>3</v>
          </cell>
        </row>
        <row r="58">
          <cell r="C58">
            <v>1123</v>
          </cell>
          <cell r="D58">
            <v>2</v>
          </cell>
          <cell r="E58">
            <v>2</v>
          </cell>
          <cell r="F58">
            <v>2</v>
          </cell>
          <cell r="G58">
            <v>3</v>
          </cell>
          <cell r="H58">
            <v>2</v>
          </cell>
          <cell r="I58">
            <v>2</v>
          </cell>
          <cell r="J58">
            <v>2</v>
          </cell>
          <cell r="K58">
            <v>2</v>
          </cell>
          <cell r="L58">
            <v>2</v>
          </cell>
          <cell r="M58">
            <v>2</v>
          </cell>
          <cell r="N58">
            <v>2</v>
          </cell>
          <cell r="O58">
            <v>5</v>
          </cell>
        </row>
        <row r="59">
          <cell r="C59">
            <v>2833</v>
          </cell>
          <cell r="D59">
            <v>7</v>
          </cell>
          <cell r="E59">
            <v>7</v>
          </cell>
          <cell r="F59">
            <v>7</v>
          </cell>
          <cell r="G59">
            <v>7</v>
          </cell>
          <cell r="H59">
            <v>7</v>
          </cell>
          <cell r="I59">
            <v>5</v>
          </cell>
          <cell r="J59">
            <v>6</v>
          </cell>
          <cell r="K59">
            <v>3</v>
          </cell>
          <cell r="L59">
            <v>2</v>
          </cell>
          <cell r="M59">
            <v>2</v>
          </cell>
          <cell r="N59">
            <v>0</v>
          </cell>
          <cell r="O59">
            <v>0</v>
          </cell>
        </row>
        <row r="60">
          <cell r="C60">
            <v>1141</v>
          </cell>
          <cell r="D60">
            <v>3</v>
          </cell>
          <cell r="E60">
            <v>3</v>
          </cell>
          <cell r="F60">
            <v>4</v>
          </cell>
          <cell r="G60">
            <v>4</v>
          </cell>
          <cell r="H60">
            <v>4</v>
          </cell>
          <cell r="I60">
            <v>3</v>
          </cell>
          <cell r="J60">
            <v>5</v>
          </cell>
          <cell r="K60">
            <v>3</v>
          </cell>
          <cell r="L60">
            <v>3</v>
          </cell>
          <cell r="M60">
            <v>2</v>
          </cell>
          <cell r="N60">
            <v>3</v>
          </cell>
          <cell r="O60">
            <v>2</v>
          </cell>
        </row>
        <row r="61">
          <cell r="C61">
            <v>2178</v>
          </cell>
          <cell r="D61">
            <v>18</v>
          </cell>
          <cell r="E61">
            <v>16</v>
          </cell>
          <cell r="F61">
            <v>18</v>
          </cell>
          <cell r="G61">
            <v>21</v>
          </cell>
          <cell r="H61">
            <v>19</v>
          </cell>
          <cell r="I61">
            <v>24</v>
          </cell>
          <cell r="J61">
            <v>24</v>
          </cell>
          <cell r="K61">
            <v>19</v>
          </cell>
          <cell r="L61">
            <v>21</v>
          </cell>
          <cell r="M61">
            <v>20</v>
          </cell>
          <cell r="N61">
            <v>19</v>
          </cell>
          <cell r="O61">
            <v>15</v>
          </cell>
        </row>
        <row r="62">
          <cell r="C62">
            <v>2288</v>
          </cell>
          <cell r="D62">
            <v>12</v>
          </cell>
          <cell r="E62">
            <v>10</v>
          </cell>
          <cell r="F62">
            <v>10</v>
          </cell>
          <cell r="G62">
            <v>9</v>
          </cell>
          <cell r="H62">
            <v>8</v>
          </cell>
          <cell r="I62">
            <v>11</v>
          </cell>
          <cell r="J62">
            <v>11</v>
          </cell>
          <cell r="K62">
            <v>12</v>
          </cell>
          <cell r="L62">
            <v>13</v>
          </cell>
          <cell r="M62">
            <v>12</v>
          </cell>
          <cell r="N62">
            <v>12</v>
          </cell>
          <cell r="O62">
            <v>13</v>
          </cell>
        </row>
        <row r="63">
          <cell r="C63">
            <v>963</v>
          </cell>
          <cell r="D63">
            <v>11</v>
          </cell>
          <cell r="E63">
            <v>11</v>
          </cell>
          <cell r="F63">
            <v>10</v>
          </cell>
          <cell r="G63">
            <v>9</v>
          </cell>
          <cell r="H63">
            <v>10</v>
          </cell>
          <cell r="I63">
            <v>10</v>
          </cell>
          <cell r="J63">
            <v>9</v>
          </cell>
          <cell r="K63">
            <v>9</v>
          </cell>
          <cell r="L63">
            <v>9</v>
          </cell>
          <cell r="M63">
            <v>7</v>
          </cell>
          <cell r="N63">
            <v>7</v>
          </cell>
          <cell r="O63">
            <v>6</v>
          </cell>
        </row>
        <row r="64">
          <cell r="C64">
            <v>567</v>
          </cell>
          <cell r="D64">
            <v>9</v>
          </cell>
          <cell r="E64">
            <v>9</v>
          </cell>
          <cell r="F64">
            <v>9</v>
          </cell>
          <cell r="G64">
            <v>9</v>
          </cell>
          <cell r="H64">
            <v>9</v>
          </cell>
          <cell r="I64">
            <v>9</v>
          </cell>
          <cell r="J64">
            <v>9</v>
          </cell>
          <cell r="K64">
            <v>8</v>
          </cell>
          <cell r="L64">
            <v>8</v>
          </cell>
          <cell r="M64">
            <v>8</v>
          </cell>
          <cell r="N64">
            <v>8</v>
          </cell>
          <cell r="O64">
            <v>8</v>
          </cell>
        </row>
        <row r="65">
          <cell r="C65">
            <v>1477</v>
          </cell>
          <cell r="D65">
            <v>14</v>
          </cell>
          <cell r="E65">
            <v>15</v>
          </cell>
          <cell r="F65">
            <v>14</v>
          </cell>
          <cell r="G65">
            <v>14</v>
          </cell>
          <cell r="H65">
            <v>14</v>
          </cell>
          <cell r="I65">
            <v>15</v>
          </cell>
          <cell r="J65">
            <v>11</v>
          </cell>
          <cell r="K65">
            <v>11</v>
          </cell>
          <cell r="L65">
            <v>13</v>
          </cell>
          <cell r="M65">
            <v>13</v>
          </cell>
          <cell r="N65">
            <v>13</v>
          </cell>
          <cell r="O65">
            <v>13</v>
          </cell>
        </row>
        <row r="66">
          <cell r="C66">
            <v>2104</v>
          </cell>
          <cell r="D66">
            <v>3</v>
          </cell>
          <cell r="E66">
            <v>4</v>
          </cell>
          <cell r="F66">
            <v>4</v>
          </cell>
          <cell r="G66">
            <v>4</v>
          </cell>
          <cell r="H66">
            <v>4</v>
          </cell>
          <cell r="I66">
            <v>4</v>
          </cell>
          <cell r="J66">
            <v>3</v>
          </cell>
          <cell r="K66">
            <v>3</v>
          </cell>
          <cell r="L66">
            <v>3</v>
          </cell>
          <cell r="M66">
            <v>4</v>
          </cell>
          <cell r="N66">
            <v>4</v>
          </cell>
          <cell r="O66">
            <v>6</v>
          </cell>
        </row>
        <row r="67">
          <cell r="C67">
            <v>1884</v>
          </cell>
          <cell r="D67">
            <v>17</v>
          </cell>
          <cell r="E67">
            <v>15</v>
          </cell>
          <cell r="F67">
            <v>17</v>
          </cell>
          <cell r="G67">
            <v>18</v>
          </cell>
          <cell r="H67">
            <v>15</v>
          </cell>
          <cell r="I67">
            <v>16</v>
          </cell>
          <cell r="J67">
            <v>17</v>
          </cell>
          <cell r="K67">
            <v>17</v>
          </cell>
          <cell r="L67">
            <v>18</v>
          </cell>
          <cell r="M67">
            <v>21</v>
          </cell>
          <cell r="N67">
            <v>16</v>
          </cell>
          <cell r="O67">
            <v>16</v>
          </cell>
        </row>
        <row r="68">
          <cell r="C68">
            <v>5595</v>
          </cell>
          <cell r="D68">
            <v>17</v>
          </cell>
          <cell r="E68">
            <v>16</v>
          </cell>
          <cell r="F68">
            <v>14</v>
          </cell>
          <cell r="G68">
            <v>12</v>
          </cell>
          <cell r="H68">
            <v>9</v>
          </cell>
          <cell r="I68">
            <v>9</v>
          </cell>
          <cell r="J68">
            <v>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C69">
            <v>2237</v>
          </cell>
          <cell r="D69">
            <v>1</v>
          </cell>
          <cell r="E69">
            <v>3</v>
          </cell>
          <cell r="F69">
            <v>2</v>
          </cell>
          <cell r="G69">
            <v>2</v>
          </cell>
          <cell r="H69">
            <v>2</v>
          </cell>
          <cell r="I69">
            <v>2</v>
          </cell>
          <cell r="J69">
            <v>2</v>
          </cell>
          <cell r="K69">
            <v>2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</row>
        <row r="70">
          <cell r="C70">
            <v>2087</v>
          </cell>
          <cell r="D70">
            <v>16</v>
          </cell>
          <cell r="E70">
            <v>17</v>
          </cell>
          <cell r="F70">
            <v>17</v>
          </cell>
          <cell r="G70">
            <v>17</v>
          </cell>
          <cell r="H70">
            <v>17</v>
          </cell>
          <cell r="I70">
            <v>17</v>
          </cell>
          <cell r="J70">
            <v>16</v>
          </cell>
          <cell r="K70">
            <v>17</v>
          </cell>
          <cell r="L70">
            <v>17</v>
          </cell>
          <cell r="M70">
            <v>18</v>
          </cell>
          <cell r="N70">
            <v>20</v>
          </cell>
          <cell r="O70">
            <v>18</v>
          </cell>
        </row>
        <row r="71">
          <cell r="C71">
            <v>1477</v>
          </cell>
          <cell r="D71">
            <v>8</v>
          </cell>
          <cell r="E71">
            <v>10</v>
          </cell>
          <cell r="F71">
            <v>10</v>
          </cell>
          <cell r="G71">
            <v>11</v>
          </cell>
          <cell r="H71">
            <v>12</v>
          </cell>
          <cell r="I71">
            <v>13</v>
          </cell>
          <cell r="J71">
            <v>13</v>
          </cell>
          <cell r="K71">
            <v>13</v>
          </cell>
          <cell r="L71">
            <v>13</v>
          </cell>
          <cell r="M71">
            <v>13</v>
          </cell>
          <cell r="N71">
            <v>13</v>
          </cell>
          <cell r="O71">
            <v>16</v>
          </cell>
        </row>
        <row r="72">
          <cell r="C72">
            <v>178</v>
          </cell>
          <cell r="D72">
            <v>1</v>
          </cell>
          <cell r="E72">
            <v>0</v>
          </cell>
          <cell r="F72">
            <v>0</v>
          </cell>
          <cell r="G72">
            <v>2</v>
          </cell>
          <cell r="H72">
            <v>2</v>
          </cell>
          <cell r="I72">
            <v>2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</row>
        <row r="73">
          <cell r="C73">
            <v>2805</v>
          </cell>
          <cell r="D73">
            <v>11</v>
          </cell>
          <cell r="E73">
            <v>9</v>
          </cell>
          <cell r="F73">
            <v>8</v>
          </cell>
          <cell r="G73">
            <v>10</v>
          </cell>
          <cell r="H73">
            <v>10</v>
          </cell>
          <cell r="I73">
            <v>10</v>
          </cell>
          <cell r="J73">
            <v>11</v>
          </cell>
          <cell r="K73">
            <v>11</v>
          </cell>
          <cell r="L73">
            <v>10</v>
          </cell>
          <cell r="M73">
            <v>11</v>
          </cell>
          <cell r="N73">
            <v>11</v>
          </cell>
          <cell r="O73">
            <v>13</v>
          </cell>
        </row>
        <row r="74">
          <cell r="C74">
            <v>702</v>
          </cell>
          <cell r="D74">
            <v>6</v>
          </cell>
          <cell r="E74">
            <v>6</v>
          </cell>
          <cell r="F74">
            <v>6</v>
          </cell>
          <cell r="G74">
            <v>5</v>
          </cell>
          <cell r="H74">
            <v>4</v>
          </cell>
          <cell r="I74">
            <v>4</v>
          </cell>
          <cell r="J74">
            <v>4</v>
          </cell>
          <cell r="K74">
            <v>4</v>
          </cell>
          <cell r="L74">
            <v>4</v>
          </cell>
          <cell r="M74">
            <v>4</v>
          </cell>
          <cell r="N74">
            <v>4</v>
          </cell>
          <cell r="O74">
            <v>5</v>
          </cell>
        </row>
        <row r="75">
          <cell r="C75">
            <v>703</v>
          </cell>
          <cell r="D75">
            <v>6</v>
          </cell>
          <cell r="E75">
            <v>5</v>
          </cell>
          <cell r="F75">
            <v>4</v>
          </cell>
          <cell r="G75">
            <v>3</v>
          </cell>
          <cell r="H75">
            <v>4</v>
          </cell>
          <cell r="I75">
            <v>3</v>
          </cell>
          <cell r="J75">
            <v>3</v>
          </cell>
          <cell r="K75">
            <v>3</v>
          </cell>
          <cell r="L75">
            <v>2</v>
          </cell>
          <cell r="M75">
            <v>3</v>
          </cell>
          <cell r="N75">
            <v>2</v>
          </cell>
          <cell r="O75">
            <v>2</v>
          </cell>
        </row>
        <row r="76">
          <cell r="C76">
            <v>6167</v>
          </cell>
          <cell r="D76">
            <v>0</v>
          </cell>
          <cell r="E76">
            <v>0</v>
          </cell>
          <cell r="F76">
            <v>1</v>
          </cell>
          <cell r="G76">
            <v>0</v>
          </cell>
          <cell r="H76">
            <v>0</v>
          </cell>
          <cell r="I76">
            <v>1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C77">
            <v>1903</v>
          </cell>
          <cell r="D77">
            <v>9</v>
          </cell>
          <cell r="E77">
            <v>9</v>
          </cell>
          <cell r="F77">
            <v>6</v>
          </cell>
          <cell r="G77">
            <v>7</v>
          </cell>
          <cell r="H77">
            <v>7</v>
          </cell>
          <cell r="I77">
            <v>8</v>
          </cell>
          <cell r="J77">
            <v>8</v>
          </cell>
          <cell r="K77">
            <v>8</v>
          </cell>
          <cell r="L77">
            <v>8</v>
          </cell>
          <cell r="M77">
            <v>8</v>
          </cell>
          <cell r="N77">
            <v>8</v>
          </cell>
          <cell r="O77">
            <v>10</v>
          </cell>
        </row>
        <row r="78">
          <cell r="C78">
            <v>2427</v>
          </cell>
          <cell r="D78">
            <v>1</v>
          </cell>
          <cell r="E78">
            <v>1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>
            <v>1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C79">
            <v>2522</v>
          </cell>
          <cell r="D79">
            <v>1</v>
          </cell>
          <cell r="E79">
            <v>6</v>
          </cell>
          <cell r="F79">
            <v>8</v>
          </cell>
          <cell r="G79">
            <v>10</v>
          </cell>
          <cell r="H79">
            <v>10</v>
          </cell>
          <cell r="I79">
            <v>11</v>
          </cell>
          <cell r="J79">
            <v>12</v>
          </cell>
          <cell r="K79">
            <v>16</v>
          </cell>
          <cell r="L79">
            <v>18</v>
          </cell>
          <cell r="M79">
            <v>17</v>
          </cell>
          <cell r="N79">
            <v>18</v>
          </cell>
          <cell r="O79">
            <v>19</v>
          </cell>
        </row>
        <row r="80">
          <cell r="C80">
            <v>923</v>
          </cell>
          <cell r="D80">
            <v>12</v>
          </cell>
          <cell r="E80">
            <v>12</v>
          </cell>
          <cell r="F80">
            <v>11</v>
          </cell>
          <cell r="G80">
            <v>11</v>
          </cell>
          <cell r="H80">
            <v>11</v>
          </cell>
          <cell r="I80">
            <v>11</v>
          </cell>
          <cell r="J80">
            <v>11</v>
          </cell>
          <cell r="K80">
            <v>11</v>
          </cell>
          <cell r="L80">
            <v>13</v>
          </cell>
          <cell r="M80">
            <v>12</v>
          </cell>
          <cell r="N80">
            <v>12</v>
          </cell>
          <cell r="O80">
            <v>13</v>
          </cell>
        </row>
        <row r="81">
          <cell r="C81">
            <v>923</v>
          </cell>
          <cell r="D81">
            <v>23</v>
          </cell>
          <cell r="E81">
            <v>27</v>
          </cell>
          <cell r="F81">
            <v>27</v>
          </cell>
          <cell r="G81">
            <v>27</v>
          </cell>
          <cell r="H81">
            <v>26</v>
          </cell>
          <cell r="I81">
            <v>28</v>
          </cell>
          <cell r="J81">
            <v>28</v>
          </cell>
          <cell r="K81">
            <v>28</v>
          </cell>
          <cell r="L81">
            <v>30</v>
          </cell>
          <cell r="M81">
            <v>29</v>
          </cell>
          <cell r="N81">
            <v>30</v>
          </cell>
          <cell r="O81">
            <v>30</v>
          </cell>
        </row>
        <row r="82">
          <cell r="C82">
            <v>6215</v>
          </cell>
          <cell r="D82">
            <v>14</v>
          </cell>
          <cell r="E82">
            <v>17</v>
          </cell>
          <cell r="F82">
            <v>17</v>
          </cell>
          <cell r="G82">
            <v>17</v>
          </cell>
          <cell r="H82">
            <v>18</v>
          </cell>
          <cell r="I82">
            <v>18</v>
          </cell>
          <cell r="J82">
            <v>20</v>
          </cell>
          <cell r="K82">
            <v>22</v>
          </cell>
          <cell r="L82">
            <v>23</v>
          </cell>
          <cell r="M82">
            <v>26</v>
          </cell>
          <cell r="N82">
            <v>27</v>
          </cell>
          <cell r="O82">
            <v>26</v>
          </cell>
        </row>
        <row r="83">
          <cell r="C83">
            <v>2533</v>
          </cell>
          <cell r="D83">
            <v>11</v>
          </cell>
          <cell r="E83">
            <v>10</v>
          </cell>
          <cell r="F83">
            <v>9</v>
          </cell>
          <cell r="G83">
            <v>9</v>
          </cell>
          <cell r="H83">
            <v>9</v>
          </cell>
          <cell r="I83">
            <v>10</v>
          </cell>
          <cell r="J83">
            <v>9</v>
          </cell>
          <cell r="K83">
            <v>8</v>
          </cell>
          <cell r="L83">
            <v>8</v>
          </cell>
          <cell r="M83">
            <v>10</v>
          </cell>
          <cell r="N83">
            <v>10</v>
          </cell>
          <cell r="O83">
            <v>11</v>
          </cell>
        </row>
        <row r="84">
          <cell r="C84">
            <v>2925</v>
          </cell>
          <cell r="D84">
            <v>4</v>
          </cell>
          <cell r="E84">
            <v>3</v>
          </cell>
          <cell r="F84">
            <v>3</v>
          </cell>
          <cell r="G84">
            <v>3</v>
          </cell>
          <cell r="H84">
            <v>2</v>
          </cell>
          <cell r="I84">
            <v>3</v>
          </cell>
          <cell r="J84">
            <v>4</v>
          </cell>
          <cell r="K84">
            <v>4</v>
          </cell>
          <cell r="L84">
            <v>4</v>
          </cell>
          <cell r="M84">
            <v>4</v>
          </cell>
          <cell r="N84">
            <v>4</v>
          </cell>
          <cell r="O84">
            <v>4</v>
          </cell>
        </row>
        <row r="85">
          <cell r="C85">
            <v>1935</v>
          </cell>
          <cell r="D85">
            <v>18</v>
          </cell>
          <cell r="E85">
            <v>22</v>
          </cell>
          <cell r="F85">
            <v>23</v>
          </cell>
          <cell r="G85">
            <v>27</v>
          </cell>
          <cell r="H85">
            <v>30</v>
          </cell>
          <cell r="I85">
            <v>33</v>
          </cell>
          <cell r="J85">
            <v>35</v>
          </cell>
          <cell r="K85">
            <v>33</v>
          </cell>
          <cell r="L85">
            <v>37</v>
          </cell>
          <cell r="M85">
            <v>38</v>
          </cell>
          <cell r="N85">
            <v>38</v>
          </cell>
          <cell r="O85">
            <v>37</v>
          </cell>
        </row>
        <row r="86">
          <cell r="C86">
            <v>1935</v>
          </cell>
          <cell r="D86">
            <v>54</v>
          </cell>
          <cell r="E86">
            <v>58</v>
          </cell>
          <cell r="F86">
            <v>59</v>
          </cell>
          <cell r="G86">
            <v>61</v>
          </cell>
          <cell r="H86">
            <v>58</v>
          </cell>
          <cell r="I86">
            <v>62</v>
          </cell>
          <cell r="J86">
            <v>57</v>
          </cell>
          <cell r="K86">
            <v>60</v>
          </cell>
          <cell r="L86">
            <v>60</v>
          </cell>
          <cell r="M86">
            <v>59</v>
          </cell>
          <cell r="N86">
            <v>62</v>
          </cell>
          <cell r="O86">
            <v>59</v>
          </cell>
        </row>
        <row r="87">
          <cell r="C87">
            <v>6228</v>
          </cell>
          <cell r="D87">
            <v>2</v>
          </cell>
          <cell r="E87">
            <v>1</v>
          </cell>
          <cell r="F87">
            <v>1</v>
          </cell>
          <cell r="G87">
            <v>1</v>
          </cell>
          <cell r="H87">
            <v>1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  <cell r="N87">
            <v>1</v>
          </cell>
          <cell r="O87">
            <v>1</v>
          </cell>
        </row>
        <row r="88">
          <cell r="C88">
            <v>158</v>
          </cell>
          <cell r="D88">
            <v>5</v>
          </cell>
          <cell r="E88">
            <v>4</v>
          </cell>
          <cell r="F88">
            <v>3</v>
          </cell>
          <cell r="G88">
            <v>4</v>
          </cell>
          <cell r="H88">
            <v>3</v>
          </cell>
          <cell r="I88">
            <v>1</v>
          </cell>
          <cell r="J88">
            <v>2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</row>
        <row r="89">
          <cell r="C89">
            <v>6214</v>
          </cell>
          <cell r="D89">
            <v>1</v>
          </cell>
          <cell r="E89">
            <v>1</v>
          </cell>
          <cell r="F89">
            <v>1</v>
          </cell>
          <cell r="G89">
            <v>1</v>
          </cell>
          <cell r="H89">
            <v>2</v>
          </cell>
          <cell r="I89">
            <v>2</v>
          </cell>
          <cell r="J89">
            <v>3</v>
          </cell>
          <cell r="K89">
            <v>2</v>
          </cell>
          <cell r="L89">
            <v>2</v>
          </cell>
          <cell r="M89">
            <v>3</v>
          </cell>
          <cell r="N89">
            <v>4</v>
          </cell>
          <cell r="O89">
            <v>3</v>
          </cell>
        </row>
        <row r="90">
          <cell r="C90">
            <v>1477</v>
          </cell>
          <cell r="D90">
            <v>12</v>
          </cell>
          <cell r="E90">
            <v>13</v>
          </cell>
          <cell r="F90">
            <v>12</v>
          </cell>
          <cell r="G90">
            <v>11</v>
          </cell>
          <cell r="H90">
            <v>13</v>
          </cell>
          <cell r="I90">
            <v>16</v>
          </cell>
          <cell r="J90">
            <v>14</v>
          </cell>
          <cell r="K90">
            <v>13</v>
          </cell>
          <cell r="L90">
            <v>12</v>
          </cell>
          <cell r="M90">
            <v>15</v>
          </cell>
          <cell r="N90">
            <v>14</v>
          </cell>
          <cell r="O90">
            <v>14</v>
          </cell>
        </row>
        <row r="91">
          <cell r="C91">
            <v>1088</v>
          </cell>
          <cell r="D91">
            <v>2</v>
          </cell>
          <cell r="E91">
            <v>2</v>
          </cell>
          <cell r="F91">
            <v>2</v>
          </cell>
          <cell r="G91">
            <v>2</v>
          </cell>
          <cell r="H91">
            <v>2</v>
          </cell>
          <cell r="I91">
            <v>2</v>
          </cell>
          <cell r="J91">
            <v>2</v>
          </cell>
          <cell r="K91">
            <v>2</v>
          </cell>
          <cell r="L91">
            <v>2</v>
          </cell>
          <cell r="M91">
            <v>2</v>
          </cell>
          <cell r="N91">
            <v>2</v>
          </cell>
          <cell r="O91">
            <v>3</v>
          </cell>
        </row>
        <row r="92">
          <cell r="C92">
            <v>2780</v>
          </cell>
          <cell r="D92">
            <v>19</v>
          </cell>
          <cell r="E92">
            <v>18</v>
          </cell>
          <cell r="F92">
            <v>17</v>
          </cell>
          <cell r="G92">
            <v>15</v>
          </cell>
          <cell r="H92">
            <v>15</v>
          </cell>
          <cell r="I92">
            <v>19</v>
          </cell>
          <cell r="J92">
            <v>18</v>
          </cell>
          <cell r="K92">
            <v>19</v>
          </cell>
          <cell r="L92">
            <v>19</v>
          </cell>
          <cell r="M92">
            <v>19</v>
          </cell>
          <cell r="N92">
            <v>20</v>
          </cell>
          <cell r="O92">
            <v>21</v>
          </cell>
        </row>
        <row r="93">
          <cell r="C93">
            <v>2931</v>
          </cell>
          <cell r="D93">
            <v>1</v>
          </cell>
          <cell r="E93">
            <v>2</v>
          </cell>
          <cell r="F93">
            <v>3</v>
          </cell>
          <cell r="G93">
            <v>3</v>
          </cell>
          <cell r="H93">
            <v>2</v>
          </cell>
          <cell r="I93">
            <v>3</v>
          </cell>
          <cell r="J93">
            <v>2</v>
          </cell>
          <cell r="K93">
            <v>9</v>
          </cell>
          <cell r="L93">
            <v>8</v>
          </cell>
          <cell r="M93">
            <v>4</v>
          </cell>
          <cell r="N93">
            <v>4</v>
          </cell>
          <cell r="O93">
            <v>4</v>
          </cell>
        </row>
        <row r="94">
          <cell r="C94">
            <v>601</v>
          </cell>
          <cell r="D94">
            <v>9</v>
          </cell>
          <cell r="E94">
            <v>9</v>
          </cell>
          <cell r="F94">
            <v>7</v>
          </cell>
          <cell r="G94">
            <v>6</v>
          </cell>
          <cell r="H94">
            <v>6</v>
          </cell>
          <cell r="I94">
            <v>5</v>
          </cell>
          <cell r="J94">
            <v>6</v>
          </cell>
          <cell r="K94">
            <v>5</v>
          </cell>
          <cell r="L94">
            <v>5</v>
          </cell>
          <cell r="M94">
            <v>9</v>
          </cell>
          <cell r="N94">
            <v>9</v>
          </cell>
          <cell r="O94">
            <v>9</v>
          </cell>
        </row>
        <row r="95">
          <cell r="C95">
            <v>2800</v>
          </cell>
          <cell r="D95">
            <v>30</v>
          </cell>
          <cell r="E95">
            <v>28</v>
          </cell>
          <cell r="F95">
            <v>29</v>
          </cell>
          <cell r="G95">
            <v>30</v>
          </cell>
          <cell r="H95">
            <v>30</v>
          </cell>
          <cell r="I95">
            <v>30</v>
          </cell>
          <cell r="J95">
            <v>30</v>
          </cell>
          <cell r="K95">
            <v>26</v>
          </cell>
          <cell r="L95">
            <v>23</v>
          </cell>
          <cell r="M95">
            <v>18</v>
          </cell>
          <cell r="N95">
            <v>11</v>
          </cell>
          <cell r="O95">
            <v>6</v>
          </cell>
        </row>
        <row r="96">
          <cell r="C96">
            <v>1997</v>
          </cell>
          <cell r="D96">
            <v>1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C97">
            <v>1</v>
          </cell>
          <cell r="D97">
            <v>2</v>
          </cell>
          <cell r="E97">
            <v>2</v>
          </cell>
          <cell r="F97">
            <v>1</v>
          </cell>
          <cell r="G97">
            <v>2</v>
          </cell>
          <cell r="H97">
            <v>2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C98">
            <v>2007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1</v>
          </cell>
        </row>
        <row r="99">
          <cell r="C99">
            <v>911</v>
          </cell>
          <cell r="D99">
            <v>5</v>
          </cell>
          <cell r="E99">
            <v>5</v>
          </cell>
          <cell r="F99">
            <v>4</v>
          </cell>
          <cell r="G99">
            <v>4</v>
          </cell>
          <cell r="H99">
            <v>4</v>
          </cell>
          <cell r="I99">
            <v>4</v>
          </cell>
          <cell r="J99">
            <v>4</v>
          </cell>
          <cell r="K99">
            <v>4</v>
          </cell>
          <cell r="L99">
            <v>4</v>
          </cell>
          <cell r="M99">
            <v>4</v>
          </cell>
          <cell r="N99">
            <v>4</v>
          </cell>
          <cell r="O99">
            <v>4</v>
          </cell>
        </row>
        <row r="100">
          <cell r="C100">
            <v>12788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6</v>
          </cell>
        </row>
        <row r="101">
          <cell r="C101">
            <v>6125</v>
          </cell>
          <cell r="D101">
            <v>20</v>
          </cell>
          <cell r="E101">
            <v>20</v>
          </cell>
          <cell r="F101">
            <v>20</v>
          </cell>
          <cell r="G101">
            <v>20</v>
          </cell>
          <cell r="H101">
            <v>20</v>
          </cell>
          <cell r="I101">
            <v>19</v>
          </cell>
          <cell r="J101">
            <v>21</v>
          </cell>
          <cell r="K101">
            <v>21</v>
          </cell>
          <cell r="L101">
            <v>21</v>
          </cell>
          <cell r="M101">
            <v>20</v>
          </cell>
          <cell r="N101">
            <v>20</v>
          </cell>
          <cell r="O101">
            <v>22</v>
          </cell>
        </row>
        <row r="102">
          <cell r="C102">
            <v>923</v>
          </cell>
          <cell r="D102">
            <v>10</v>
          </cell>
          <cell r="E102">
            <v>9</v>
          </cell>
          <cell r="F102">
            <v>9</v>
          </cell>
          <cell r="G102">
            <v>10</v>
          </cell>
          <cell r="H102">
            <v>9</v>
          </cell>
          <cell r="I102">
            <v>9</v>
          </cell>
          <cell r="J102">
            <v>8</v>
          </cell>
          <cell r="K102">
            <v>9</v>
          </cell>
          <cell r="L102">
            <v>9</v>
          </cell>
          <cell r="M102">
            <v>8</v>
          </cell>
          <cell r="N102">
            <v>9</v>
          </cell>
          <cell r="O102">
            <v>11</v>
          </cell>
        </row>
        <row r="103">
          <cell r="C103">
            <v>2631</v>
          </cell>
          <cell r="D103">
            <v>14</v>
          </cell>
          <cell r="E103">
            <v>11</v>
          </cell>
          <cell r="F103">
            <v>13</v>
          </cell>
          <cell r="G103">
            <v>14</v>
          </cell>
          <cell r="H103">
            <v>12</v>
          </cell>
          <cell r="I103">
            <v>13</v>
          </cell>
          <cell r="J103">
            <v>11</v>
          </cell>
          <cell r="K103">
            <v>11</v>
          </cell>
          <cell r="L103">
            <v>12</v>
          </cell>
          <cell r="M103">
            <v>10</v>
          </cell>
          <cell r="N103">
            <v>12</v>
          </cell>
          <cell r="O103">
            <v>11</v>
          </cell>
        </row>
        <row r="104">
          <cell r="C104">
            <v>1922</v>
          </cell>
          <cell r="D104">
            <v>28</v>
          </cell>
          <cell r="E104">
            <v>18</v>
          </cell>
          <cell r="F104">
            <v>17</v>
          </cell>
          <cell r="G104">
            <v>24</v>
          </cell>
          <cell r="H104">
            <v>21</v>
          </cell>
          <cell r="I104">
            <v>20</v>
          </cell>
          <cell r="J104">
            <v>19</v>
          </cell>
          <cell r="K104">
            <v>18</v>
          </cell>
          <cell r="L104">
            <v>19</v>
          </cell>
          <cell r="M104">
            <v>21</v>
          </cell>
          <cell r="N104">
            <v>20</v>
          </cell>
          <cell r="O104">
            <v>24</v>
          </cell>
        </row>
        <row r="105">
          <cell r="C105">
            <v>942</v>
          </cell>
          <cell r="D105">
            <v>8</v>
          </cell>
          <cell r="E105">
            <v>9</v>
          </cell>
          <cell r="F105">
            <v>9</v>
          </cell>
          <cell r="G105">
            <v>9</v>
          </cell>
          <cell r="H105">
            <v>7</v>
          </cell>
          <cell r="I105">
            <v>8</v>
          </cell>
          <cell r="J105">
            <v>8</v>
          </cell>
          <cell r="K105">
            <v>8</v>
          </cell>
          <cell r="L105">
            <v>8</v>
          </cell>
          <cell r="M105">
            <v>8</v>
          </cell>
          <cell r="N105">
            <v>9</v>
          </cell>
          <cell r="O105">
            <v>11</v>
          </cell>
        </row>
        <row r="106">
          <cell r="C106">
            <v>1</v>
          </cell>
          <cell r="D106">
            <v>0</v>
          </cell>
          <cell r="E106">
            <v>13</v>
          </cell>
          <cell r="F106">
            <v>3</v>
          </cell>
          <cell r="G106">
            <v>2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10</v>
          </cell>
          <cell r="M106">
            <v>0</v>
          </cell>
          <cell r="N106">
            <v>0</v>
          </cell>
          <cell r="O106">
            <v>0</v>
          </cell>
        </row>
        <row r="107">
          <cell r="C107">
            <v>783</v>
          </cell>
          <cell r="D107">
            <v>3</v>
          </cell>
          <cell r="E107">
            <v>3</v>
          </cell>
          <cell r="F107">
            <v>3</v>
          </cell>
          <cell r="G107">
            <v>3</v>
          </cell>
          <cell r="H107">
            <v>3</v>
          </cell>
          <cell r="I107">
            <v>2</v>
          </cell>
          <cell r="J107">
            <v>2</v>
          </cell>
          <cell r="K107">
            <v>3</v>
          </cell>
          <cell r="L107">
            <v>2</v>
          </cell>
          <cell r="M107">
            <v>3</v>
          </cell>
          <cell r="N107">
            <v>1</v>
          </cell>
          <cell r="O107">
            <v>1</v>
          </cell>
        </row>
        <row r="108">
          <cell r="C108">
            <v>1</v>
          </cell>
          <cell r="D108">
            <v>3</v>
          </cell>
          <cell r="E108">
            <v>3</v>
          </cell>
          <cell r="F108">
            <v>4</v>
          </cell>
          <cell r="G108">
            <v>2</v>
          </cell>
          <cell r="H108">
            <v>0</v>
          </cell>
          <cell r="I108">
            <v>1</v>
          </cell>
          <cell r="J108">
            <v>2</v>
          </cell>
          <cell r="K108">
            <v>5</v>
          </cell>
          <cell r="L108">
            <v>4</v>
          </cell>
          <cell r="M108">
            <v>3</v>
          </cell>
          <cell r="N108">
            <v>3</v>
          </cell>
          <cell r="O108">
            <v>1</v>
          </cell>
        </row>
        <row r="109">
          <cell r="C109">
            <v>1052</v>
          </cell>
          <cell r="D109">
            <v>9</v>
          </cell>
          <cell r="E109">
            <v>9</v>
          </cell>
          <cell r="F109">
            <v>9</v>
          </cell>
          <cell r="G109">
            <v>8</v>
          </cell>
          <cell r="H109">
            <v>10</v>
          </cell>
          <cell r="I109">
            <v>8</v>
          </cell>
          <cell r="J109">
            <v>8</v>
          </cell>
          <cell r="K109">
            <v>9</v>
          </cell>
          <cell r="L109">
            <v>9</v>
          </cell>
          <cell r="M109">
            <v>10</v>
          </cell>
          <cell r="N109">
            <v>11</v>
          </cell>
          <cell r="O109">
            <v>9</v>
          </cell>
        </row>
        <row r="110">
          <cell r="C110">
            <v>548</v>
          </cell>
          <cell r="D110">
            <v>16</v>
          </cell>
          <cell r="E110">
            <v>12</v>
          </cell>
          <cell r="F110">
            <v>14</v>
          </cell>
          <cell r="G110">
            <v>12</v>
          </cell>
          <cell r="H110">
            <v>6</v>
          </cell>
          <cell r="I110">
            <v>8</v>
          </cell>
          <cell r="J110">
            <v>6</v>
          </cell>
          <cell r="K110">
            <v>7</v>
          </cell>
          <cell r="L110">
            <v>7</v>
          </cell>
          <cell r="M110">
            <v>8</v>
          </cell>
          <cell r="N110">
            <v>6</v>
          </cell>
          <cell r="O110">
            <v>5</v>
          </cell>
        </row>
        <row r="111">
          <cell r="C111">
            <v>2353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1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C112">
            <v>2342</v>
          </cell>
          <cell r="D112">
            <v>1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1</v>
          </cell>
          <cell r="J112">
            <v>1</v>
          </cell>
          <cell r="K112">
            <v>1</v>
          </cell>
          <cell r="L112">
            <v>1</v>
          </cell>
          <cell r="M112">
            <v>1</v>
          </cell>
          <cell r="N112">
            <v>1</v>
          </cell>
          <cell r="O112">
            <v>2</v>
          </cell>
        </row>
        <row r="113">
          <cell r="C113">
            <v>2945</v>
          </cell>
          <cell r="D113">
            <v>0</v>
          </cell>
          <cell r="E113">
            <v>0</v>
          </cell>
          <cell r="F113">
            <v>0</v>
          </cell>
          <cell r="G113">
            <v>1</v>
          </cell>
          <cell r="H113">
            <v>6</v>
          </cell>
          <cell r="I113">
            <v>10</v>
          </cell>
          <cell r="J113">
            <v>11</v>
          </cell>
          <cell r="K113">
            <v>10</v>
          </cell>
          <cell r="L113">
            <v>9</v>
          </cell>
          <cell r="M113">
            <v>11</v>
          </cell>
          <cell r="N113">
            <v>13</v>
          </cell>
          <cell r="O113">
            <v>12</v>
          </cell>
        </row>
        <row r="114">
          <cell r="C114">
            <v>752</v>
          </cell>
          <cell r="D114">
            <v>9</v>
          </cell>
          <cell r="E114">
            <v>9</v>
          </cell>
          <cell r="F114">
            <v>9</v>
          </cell>
          <cell r="G114">
            <v>9</v>
          </cell>
          <cell r="H114">
            <v>9</v>
          </cell>
          <cell r="I114">
            <v>10</v>
          </cell>
          <cell r="J114">
            <v>10</v>
          </cell>
          <cell r="K114">
            <v>9</v>
          </cell>
          <cell r="L114">
            <v>9</v>
          </cell>
          <cell r="M114">
            <v>13</v>
          </cell>
          <cell r="N114">
            <v>14</v>
          </cell>
          <cell r="O114">
            <v>15</v>
          </cell>
        </row>
        <row r="115">
          <cell r="C115">
            <v>2949</v>
          </cell>
          <cell r="D115">
            <v>13</v>
          </cell>
          <cell r="E115">
            <v>16</v>
          </cell>
          <cell r="F115">
            <v>18</v>
          </cell>
          <cell r="G115">
            <v>14</v>
          </cell>
          <cell r="H115">
            <v>14</v>
          </cell>
          <cell r="I115">
            <v>12</v>
          </cell>
          <cell r="J115">
            <v>13</v>
          </cell>
          <cell r="K115">
            <v>13</v>
          </cell>
          <cell r="L115">
            <v>18</v>
          </cell>
          <cell r="M115">
            <v>14</v>
          </cell>
          <cell r="N115">
            <v>13</v>
          </cell>
          <cell r="O115">
            <v>15</v>
          </cell>
        </row>
        <row r="116">
          <cell r="C116">
            <v>756</v>
          </cell>
          <cell r="D116">
            <v>1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1</v>
          </cell>
          <cell r="J116">
            <v>1</v>
          </cell>
          <cell r="K116">
            <v>1</v>
          </cell>
          <cell r="L116">
            <v>1</v>
          </cell>
          <cell r="M116">
            <v>1</v>
          </cell>
          <cell r="N116">
            <v>2</v>
          </cell>
          <cell r="O116">
            <v>1</v>
          </cell>
        </row>
        <row r="117">
          <cell r="C117">
            <v>6156</v>
          </cell>
          <cell r="D117">
            <v>0</v>
          </cell>
          <cell r="E117">
            <v>0</v>
          </cell>
          <cell r="F117">
            <v>14</v>
          </cell>
          <cell r="G117">
            <v>16</v>
          </cell>
          <cell r="H117">
            <v>18</v>
          </cell>
          <cell r="I117">
            <v>16</v>
          </cell>
          <cell r="J117">
            <v>19</v>
          </cell>
          <cell r="K117">
            <v>19</v>
          </cell>
          <cell r="L117">
            <v>20</v>
          </cell>
          <cell r="M117">
            <v>20</v>
          </cell>
          <cell r="N117">
            <v>21</v>
          </cell>
          <cell r="O117">
            <v>23</v>
          </cell>
        </row>
        <row r="118">
          <cell r="C118">
            <v>2723</v>
          </cell>
          <cell r="D118">
            <v>11</v>
          </cell>
          <cell r="E118">
            <v>13</v>
          </cell>
          <cell r="F118">
            <v>13</v>
          </cell>
          <cell r="G118">
            <v>14</v>
          </cell>
          <cell r="H118">
            <v>15</v>
          </cell>
          <cell r="I118">
            <v>5</v>
          </cell>
          <cell r="J118">
            <v>2</v>
          </cell>
          <cell r="K118">
            <v>2</v>
          </cell>
          <cell r="L118">
            <v>2</v>
          </cell>
          <cell r="M118">
            <v>2</v>
          </cell>
          <cell r="N118">
            <v>2</v>
          </cell>
          <cell r="O118">
            <v>2</v>
          </cell>
        </row>
        <row r="119">
          <cell r="C119">
            <v>6105</v>
          </cell>
          <cell r="D119">
            <v>7</v>
          </cell>
          <cell r="E119">
            <v>7</v>
          </cell>
          <cell r="F119">
            <v>5</v>
          </cell>
          <cell r="G119">
            <v>5</v>
          </cell>
          <cell r="H119">
            <v>3</v>
          </cell>
          <cell r="I119">
            <v>3</v>
          </cell>
          <cell r="J119">
            <v>2</v>
          </cell>
          <cell r="K119">
            <v>2</v>
          </cell>
          <cell r="L119">
            <v>1</v>
          </cell>
          <cell r="M119">
            <v>2</v>
          </cell>
          <cell r="N119">
            <v>3</v>
          </cell>
          <cell r="O119">
            <v>3</v>
          </cell>
        </row>
        <row r="120">
          <cell r="C120">
            <v>1</v>
          </cell>
          <cell r="D120">
            <v>1</v>
          </cell>
          <cell r="E120">
            <v>0</v>
          </cell>
          <cell r="F120">
            <v>1</v>
          </cell>
          <cell r="G120">
            <v>1</v>
          </cell>
          <cell r="H120">
            <v>5</v>
          </cell>
          <cell r="I120">
            <v>2</v>
          </cell>
          <cell r="J120">
            <v>0</v>
          </cell>
          <cell r="K120">
            <v>0</v>
          </cell>
          <cell r="L120">
            <v>1</v>
          </cell>
          <cell r="M120">
            <v>2</v>
          </cell>
          <cell r="N120">
            <v>2</v>
          </cell>
          <cell r="O120">
            <v>0</v>
          </cell>
        </row>
        <row r="121">
          <cell r="C121">
            <v>2108</v>
          </cell>
          <cell r="D121">
            <v>1</v>
          </cell>
          <cell r="E121">
            <v>2</v>
          </cell>
          <cell r="F121">
            <v>1</v>
          </cell>
          <cell r="G121">
            <v>0</v>
          </cell>
          <cell r="H121">
            <v>1</v>
          </cell>
          <cell r="I121">
            <v>1</v>
          </cell>
          <cell r="J121">
            <v>1</v>
          </cell>
          <cell r="K121">
            <v>1</v>
          </cell>
          <cell r="L121">
            <v>1</v>
          </cell>
          <cell r="M121">
            <v>1</v>
          </cell>
          <cell r="N121">
            <v>1</v>
          </cell>
          <cell r="O121">
            <v>0</v>
          </cell>
        </row>
        <row r="122">
          <cell r="C122">
            <v>2696</v>
          </cell>
          <cell r="D122">
            <v>17</v>
          </cell>
          <cell r="E122">
            <v>16</v>
          </cell>
          <cell r="F122">
            <v>16</v>
          </cell>
          <cell r="G122">
            <v>15</v>
          </cell>
          <cell r="H122">
            <v>15</v>
          </cell>
          <cell r="I122">
            <v>15</v>
          </cell>
          <cell r="J122">
            <v>15</v>
          </cell>
          <cell r="K122">
            <v>15</v>
          </cell>
          <cell r="L122">
            <v>16</v>
          </cell>
          <cell r="M122">
            <v>18</v>
          </cell>
          <cell r="N122">
            <v>17</v>
          </cell>
          <cell r="O122">
            <v>18</v>
          </cell>
        </row>
        <row r="123">
          <cell r="C123">
            <v>603</v>
          </cell>
          <cell r="D123">
            <v>99</v>
          </cell>
          <cell r="E123">
            <v>100</v>
          </cell>
          <cell r="F123">
            <v>103</v>
          </cell>
          <cell r="G123">
            <v>106</v>
          </cell>
          <cell r="H123">
            <v>109</v>
          </cell>
          <cell r="I123">
            <v>96</v>
          </cell>
          <cell r="J123">
            <v>77</v>
          </cell>
          <cell r="K123">
            <v>76</v>
          </cell>
          <cell r="L123">
            <v>39</v>
          </cell>
          <cell r="M123">
            <v>31</v>
          </cell>
          <cell r="N123">
            <v>13</v>
          </cell>
          <cell r="O123">
            <v>11</v>
          </cell>
        </row>
        <row r="124">
          <cell r="C124">
            <v>2400</v>
          </cell>
          <cell r="D124">
            <v>10</v>
          </cell>
          <cell r="E124">
            <v>5</v>
          </cell>
          <cell r="F124">
            <v>3</v>
          </cell>
          <cell r="G124">
            <v>4</v>
          </cell>
          <cell r="H124">
            <v>3</v>
          </cell>
          <cell r="I124">
            <v>3</v>
          </cell>
          <cell r="J124">
            <v>3</v>
          </cell>
          <cell r="K124">
            <v>2</v>
          </cell>
          <cell r="L124">
            <v>2</v>
          </cell>
          <cell r="M124">
            <v>1</v>
          </cell>
          <cell r="N124">
            <v>2</v>
          </cell>
          <cell r="O124">
            <v>1</v>
          </cell>
        </row>
        <row r="125">
          <cell r="C125">
            <v>2605</v>
          </cell>
          <cell r="D125">
            <v>3</v>
          </cell>
          <cell r="E125">
            <v>3</v>
          </cell>
          <cell r="F125">
            <v>3</v>
          </cell>
          <cell r="G125">
            <v>4</v>
          </cell>
          <cell r="H125">
            <v>3</v>
          </cell>
          <cell r="I125">
            <v>5</v>
          </cell>
          <cell r="J125">
            <v>5</v>
          </cell>
          <cell r="K125">
            <v>4</v>
          </cell>
          <cell r="L125">
            <v>4</v>
          </cell>
          <cell r="M125">
            <v>4</v>
          </cell>
          <cell r="N125">
            <v>3</v>
          </cell>
          <cell r="O125">
            <v>3</v>
          </cell>
        </row>
        <row r="126">
          <cell r="C126">
            <v>1477</v>
          </cell>
          <cell r="D126">
            <v>15</v>
          </cell>
          <cell r="E126">
            <v>10</v>
          </cell>
          <cell r="F126">
            <v>11</v>
          </cell>
          <cell r="G126">
            <v>11</v>
          </cell>
          <cell r="H126">
            <v>13</v>
          </cell>
          <cell r="I126">
            <v>13</v>
          </cell>
          <cell r="J126">
            <v>12</v>
          </cell>
          <cell r="K126">
            <v>16</v>
          </cell>
          <cell r="L126">
            <v>10</v>
          </cell>
          <cell r="M126">
            <v>12</v>
          </cell>
          <cell r="N126">
            <v>13</v>
          </cell>
          <cell r="O126">
            <v>13</v>
          </cell>
        </row>
        <row r="127">
          <cell r="C127">
            <v>6206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9</v>
          </cell>
          <cell r="M127">
            <v>9</v>
          </cell>
          <cell r="N127">
            <v>10</v>
          </cell>
          <cell r="O127">
            <v>7</v>
          </cell>
        </row>
        <row r="128">
          <cell r="C128">
            <v>2611</v>
          </cell>
          <cell r="D128">
            <v>15</v>
          </cell>
          <cell r="E128">
            <v>15</v>
          </cell>
          <cell r="F128">
            <v>15</v>
          </cell>
          <cell r="G128">
            <v>15</v>
          </cell>
          <cell r="H128">
            <v>15</v>
          </cell>
          <cell r="I128">
            <v>17</v>
          </cell>
          <cell r="J128">
            <v>17</v>
          </cell>
          <cell r="K128">
            <v>16</v>
          </cell>
          <cell r="L128">
            <v>17</v>
          </cell>
          <cell r="M128">
            <v>17</v>
          </cell>
          <cell r="N128">
            <v>17</v>
          </cell>
          <cell r="O128">
            <v>19</v>
          </cell>
        </row>
        <row r="129">
          <cell r="C129">
            <v>923</v>
          </cell>
          <cell r="D129">
            <v>14</v>
          </cell>
          <cell r="E129">
            <v>14</v>
          </cell>
          <cell r="F129">
            <v>14</v>
          </cell>
          <cell r="G129">
            <v>12</v>
          </cell>
          <cell r="H129">
            <v>14</v>
          </cell>
          <cell r="I129">
            <v>14</v>
          </cell>
          <cell r="J129">
            <v>14</v>
          </cell>
          <cell r="K129">
            <v>15</v>
          </cell>
          <cell r="L129">
            <v>17</v>
          </cell>
          <cell r="M129">
            <v>16</v>
          </cell>
          <cell r="N129">
            <v>19</v>
          </cell>
          <cell r="O129">
            <v>17</v>
          </cell>
        </row>
        <row r="130">
          <cell r="C130">
            <v>6155</v>
          </cell>
          <cell r="D130">
            <v>6</v>
          </cell>
          <cell r="E130">
            <v>7</v>
          </cell>
          <cell r="F130">
            <v>9</v>
          </cell>
          <cell r="G130">
            <v>9</v>
          </cell>
          <cell r="H130">
            <v>11</v>
          </cell>
          <cell r="I130">
            <v>11</v>
          </cell>
          <cell r="J130">
            <v>12</v>
          </cell>
          <cell r="K130">
            <v>11</v>
          </cell>
          <cell r="L130">
            <v>11</v>
          </cell>
          <cell r="M130">
            <v>10</v>
          </cell>
          <cell r="N130">
            <v>12</v>
          </cell>
          <cell r="O130">
            <v>9</v>
          </cell>
        </row>
        <row r="131">
          <cell r="C131">
            <v>12376</v>
          </cell>
          <cell r="D131">
            <v>0</v>
          </cell>
          <cell r="E131">
            <v>4</v>
          </cell>
          <cell r="F131">
            <v>20</v>
          </cell>
          <cell r="G131">
            <v>19</v>
          </cell>
          <cell r="H131">
            <v>19</v>
          </cell>
          <cell r="I131">
            <v>24</v>
          </cell>
          <cell r="J131">
            <v>23</v>
          </cell>
          <cell r="K131">
            <v>17</v>
          </cell>
          <cell r="L131">
            <v>16</v>
          </cell>
          <cell r="M131">
            <v>21</v>
          </cell>
          <cell r="N131">
            <v>19</v>
          </cell>
          <cell r="O131">
            <v>17</v>
          </cell>
        </row>
        <row r="132">
          <cell r="C132">
            <v>6165</v>
          </cell>
          <cell r="D132">
            <v>5</v>
          </cell>
          <cell r="E132">
            <v>4</v>
          </cell>
          <cell r="F132">
            <v>4</v>
          </cell>
          <cell r="G132">
            <v>6</v>
          </cell>
          <cell r="H132">
            <v>7</v>
          </cell>
          <cell r="I132">
            <v>5</v>
          </cell>
          <cell r="J132">
            <v>7</v>
          </cell>
          <cell r="K132">
            <v>8</v>
          </cell>
          <cell r="L132">
            <v>7</v>
          </cell>
          <cell r="M132">
            <v>8</v>
          </cell>
          <cell r="N132">
            <v>6</v>
          </cell>
          <cell r="O132">
            <v>7</v>
          </cell>
        </row>
        <row r="133">
          <cell r="C133">
            <v>6190</v>
          </cell>
          <cell r="D133">
            <v>1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C134">
            <v>729</v>
          </cell>
          <cell r="D134">
            <v>3</v>
          </cell>
          <cell r="E134">
            <v>3</v>
          </cell>
          <cell r="F134">
            <v>3</v>
          </cell>
          <cell r="G134">
            <v>3</v>
          </cell>
          <cell r="H134">
            <v>2</v>
          </cell>
          <cell r="I134">
            <v>3</v>
          </cell>
          <cell r="J134">
            <v>3</v>
          </cell>
          <cell r="K134">
            <v>3</v>
          </cell>
          <cell r="L134">
            <v>3</v>
          </cell>
          <cell r="M134">
            <v>1</v>
          </cell>
          <cell r="N134">
            <v>3</v>
          </cell>
          <cell r="O134">
            <v>2</v>
          </cell>
        </row>
        <row r="135">
          <cell r="C135">
            <v>732</v>
          </cell>
          <cell r="D135">
            <v>4</v>
          </cell>
          <cell r="E135">
            <v>3</v>
          </cell>
          <cell r="F135">
            <v>2</v>
          </cell>
          <cell r="G135">
            <v>3</v>
          </cell>
          <cell r="H135">
            <v>3</v>
          </cell>
          <cell r="I135">
            <v>3</v>
          </cell>
          <cell r="J135">
            <v>2</v>
          </cell>
          <cell r="K135">
            <v>3</v>
          </cell>
          <cell r="L135">
            <v>3</v>
          </cell>
          <cell r="M135">
            <v>2</v>
          </cell>
          <cell r="N135">
            <v>1</v>
          </cell>
          <cell r="O135">
            <v>1</v>
          </cell>
        </row>
        <row r="136">
          <cell r="C136">
            <v>845</v>
          </cell>
          <cell r="D136">
            <v>31</v>
          </cell>
          <cell r="E136">
            <v>30</v>
          </cell>
          <cell r="F136">
            <v>31</v>
          </cell>
          <cell r="G136">
            <v>34</v>
          </cell>
          <cell r="H136">
            <v>36</v>
          </cell>
          <cell r="I136">
            <v>33</v>
          </cell>
          <cell r="J136">
            <v>38</v>
          </cell>
          <cell r="K136">
            <v>35</v>
          </cell>
          <cell r="L136">
            <v>38</v>
          </cell>
          <cell r="M136">
            <v>35</v>
          </cell>
          <cell r="N136">
            <v>34</v>
          </cell>
          <cell r="O136">
            <v>31</v>
          </cell>
        </row>
        <row r="137">
          <cell r="C137">
            <v>6126</v>
          </cell>
          <cell r="D137">
            <v>49</v>
          </cell>
          <cell r="E137">
            <v>48</v>
          </cell>
          <cell r="F137">
            <v>44</v>
          </cell>
          <cell r="G137">
            <v>48</v>
          </cell>
          <cell r="H137">
            <v>44</v>
          </cell>
          <cell r="I137">
            <v>42</v>
          </cell>
          <cell r="J137">
            <v>45</v>
          </cell>
          <cell r="K137">
            <v>46</v>
          </cell>
          <cell r="L137">
            <v>49</v>
          </cell>
          <cell r="M137">
            <v>50</v>
          </cell>
          <cell r="N137">
            <v>50</v>
          </cell>
          <cell r="O137">
            <v>48</v>
          </cell>
        </row>
        <row r="138">
          <cell r="C138">
            <v>2039</v>
          </cell>
          <cell r="D138">
            <v>13</v>
          </cell>
          <cell r="E138">
            <v>14</v>
          </cell>
          <cell r="F138">
            <v>16</v>
          </cell>
          <cell r="G138">
            <v>17</v>
          </cell>
          <cell r="H138">
            <v>20</v>
          </cell>
          <cell r="I138">
            <v>18</v>
          </cell>
          <cell r="J138">
            <v>13</v>
          </cell>
          <cell r="K138">
            <v>10</v>
          </cell>
          <cell r="L138">
            <v>14</v>
          </cell>
          <cell r="M138">
            <v>15</v>
          </cell>
          <cell r="N138">
            <v>17</v>
          </cell>
          <cell r="O138">
            <v>14</v>
          </cell>
        </row>
        <row r="139">
          <cell r="C139">
            <v>1935</v>
          </cell>
          <cell r="D139">
            <v>61</v>
          </cell>
          <cell r="E139">
            <v>59</v>
          </cell>
          <cell r="F139">
            <v>62</v>
          </cell>
          <cell r="G139">
            <v>63</v>
          </cell>
          <cell r="H139">
            <v>70</v>
          </cell>
          <cell r="I139">
            <v>77</v>
          </cell>
          <cell r="J139">
            <v>71</v>
          </cell>
          <cell r="K139">
            <v>68</v>
          </cell>
          <cell r="L139">
            <v>69</v>
          </cell>
          <cell r="M139">
            <v>70</v>
          </cell>
          <cell r="N139">
            <v>62</v>
          </cell>
          <cell r="O139">
            <v>63</v>
          </cell>
        </row>
        <row r="140">
          <cell r="C140">
            <v>1935</v>
          </cell>
          <cell r="D140">
            <v>29</v>
          </cell>
          <cell r="E140">
            <v>35</v>
          </cell>
          <cell r="F140">
            <v>35</v>
          </cell>
          <cell r="G140">
            <v>35</v>
          </cell>
          <cell r="H140">
            <v>35</v>
          </cell>
          <cell r="I140">
            <v>40</v>
          </cell>
          <cell r="J140">
            <v>35</v>
          </cell>
          <cell r="K140">
            <v>36</v>
          </cell>
          <cell r="L140">
            <v>38</v>
          </cell>
          <cell r="M140">
            <v>34</v>
          </cell>
          <cell r="N140">
            <v>34</v>
          </cell>
          <cell r="O140">
            <v>33</v>
          </cell>
        </row>
        <row r="141">
          <cell r="C141">
            <v>1935</v>
          </cell>
          <cell r="D141">
            <v>29</v>
          </cell>
          <cell r="E141">
            <v>28</v>
          </cell>
          <cell r="F141">
            <v>24</v>
          </cell>
          <cell r="G141">
            <v>22</v>
          </cell>
          <cell r="H141">
            <v>28</v>
          </cell>
          <cell r="I141">
            <v>34</v>
          </cell>
          <cell r="J141">
            <v>31</v>
          </cell>
          <cell r="K141">
            <v>34</v>
          </cell>
          <cell r="L141">
            <v>34</v>
          </cell>
          <cell r="M141">
            <v>35</v>
          </cell>
          <cell r="N141">
            <v>38</v>
          </cell>
          <cell r="O141">
            <v>37</v>
          </cell>
        </row>
        <row r="142">
          <cell r="C142">
            <v>2854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</v>
          </cell>
        </row>
        <row r="143">
          <cell r="C143">
            <v>2103</v>
          </cell>
          <cell r="D143">
            <v>5</v>
          </cell>
          <cell r="E143">
            <v>4</v>
          </cell>
          <cell r="F143">
            <v>6</v>
          </cell>
          <cell r="G143">
            <v>6</v>
          </cell>
          <cell r="H143">
            <v>6</v>
          </cell>
          <cell r="I143">
            <v>6</v>
          </cell>
          <cell r="J143">
            <v>5</v>
          </cell>
          <cell r="K143">
            <v>6</v>
          </cell>
          <cell r="L143">
            <v>6</v>
          </cell>
          <cell r="M143">
            <v>7</v>
          </cell>
          <cell r="N143">
            <v>5</v>
          </cell>
          <cell r="O143">
            <v>4</v>
          </cell>
        </row>
        <row r="144">
          <cell r="C144">
            <v>2868</v>
          </cell>
          <cell r="D144">
            <v>4</v>
          </cell>
          <cell r="E144">
            <v>6</v>
          </cell>
          <cell r="F144">
            <v>5</v>
          </cell>
          <cell r="G144">
            <v>4</v>
          </cell>
          <cell r="H144">
            <v>3</v>
          </cell>
          <cell r="I144">
            <v>3</v>
          </cell>
          <cell r="J144">
            <v>4</v>
          </cell>
          <cell r="K144">
            <v>1</v>
          </cell>
          <cell r="L144">
            <v>4</v>
          </cell>
          <cell r="M144">
            <v>1</v>
          </cell>
          <cell r="N144">
            <v>1</v>
          </cell>
          <cell r="O144">
            <v>1</v>
          </cell>
        </row>
        <row r="145">
          <cell r="C145">
            <v>2473</v>
          </cell>
          <cell r="D145">
            <v>0</v>
          </cell>
          <cell r="E145">
            <v>0</v>
          </cell>
          <cell r="F145">
            <v>0</v>
          </cell>
          <cell r="G145">
            <v>1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C146">
            <v>1046</v>
          </cell>
          <cell r="D146">
            <v>0</v>
          </cell>
          <cell r="E146">
            <v>0</v>
          </cell>
          <cell r="F146">
            <v>25</v>
          </cell>
          <cell r="G146">
            <v>14</v>
          </cell>
          <cell r="H146">
            <v>3</v>
          </cell>
          <cell r="I146">
            <v>3</v>
          </cell>
          <cell r="J146">
            <v>3</v>
          </cell>
          <cell r="K146">
            <v>3</v>
          </cell>
          <cell r="L146">
            <v>3</v>
          </cell>
          <cell r="M146">
            <v>3</v>
          </cell>
          <cell r="N146">
            <v>3</v>
          </cell>
          <cell r="O146">
            <v>1</v>
          </cell>
        </row>
        <row r="147">
          <cell r="C147">
            <v>2064</v>
          </cell>
          <cell r="D147">
            <v>0</v>
          </cell>
          <cell r="E147">
            <v>0</v>
          </cell>
          <cell r="F147">
            <v>20</v>
          </cell>
          <cell r="G147">
            <v>21</v>
          </cell>
          <cell r="H147">
            <v>20</v>
          </cell>
          <cell r="I147">
            <v>9</v>
          </cell>
          <cell r="J147">
            <v>3</v>
          </cell>
          <cell r="K147">
            <v>3</v>
          </cell>
          <cell r="L147">
            <v>2</v>
          </cell>
          <cell r="M147">
            <v>2</v>
          </cell>
          <cell r="N147">
            <v>3</v>
          </cell>
          <cell r="O147">
            <v>2</v>
          </cell>
        </row>
        <row r="148">
          <cell r="C148">
            <v>600</v>
          </cell>
          <cell r="D148">
            <v>12</v>
          </cell>
          <cell r="E148">
            <v>13</v>
          </cell>
          <cell r="F148">
            <v>10</v>
          </cell>
          <cell r="G148">
            <v>11</v>
          </cell>
          <cell r="H148">
            <v>12</v>
          </cell>
          <cell r="I148">
            <v>10</v>
          </cell>
          <cell r="J148">
            <v>12</v>
          </cell>
          <cell r="K148">
            <v>10</v>
          </cell>
          <cell r="L148">
            <v>10</v>
          </cell>
          <cell r="M148">
            <v>11</v>
          </cell>
          <cell r="N148">
            <v>10</v>
          </cell>
          <cell r="O148">
            <v>11</v>
          </cell>
        </row>
        <row r="149">
          <cell r="C149">
            <v>2365</v>
          </cell>
          <cell r="D149">
            <v>3</v>
          </cell>
          <cell r="E149">
            <v>2</v>
          </cell>
          <cell r="F149">
            <v>3</v>
          </cell>
          <cell r="G149">
            <v>1</v>
          </cell>
          <cell r="H149">
            <v>2</v>
          </cell>
          <cell r="I149">
            <v>2</v>
          </cell>
          <cell r="J149">
            <v>2</v>
          </cell>
          <cell r="K149">
            <v>2</v>
          </cell>
          <cell r="L149">
            <v>1</v>
          </cell>
          <cell r="M149">
            <v>1</v>
          </cell>
          <cell r="N149">
            <v>0</v>
          </cell>
          <cell r="O149">
            <v>1</v>
          </cell>
        </row>
        <row r="150">
          <cell r="C150">
            <v>1875</v>
          </cell>
          <cell r="D150">
            <v>1</v>
          </cell>
          <cell r="E150">
            <v>1</v>
          </cell>
          <cell r="F150">
            <v>2</v>
          </cell>
          <cell r="G150">
            <v>2</v>
          </cell>
          <cell r="H150">
            <v>3</v>
          </cell>
          <cell r="I150">
            <v>3</v>
          </cell>
          <cell r="J150">
            <v>3</v>
          </cell>
          <cell r="K150">
            <v>3</v>
          </cell>
          <cell r="L150">
            <v>3</v>
          </cell>
          <cell r="M150">
            <v>3</v>
          </cell>
          <cell r="N150">
            <v>3</v>
          </cell>
          <cell r="O150">
            <v>4</v>
          </cell>
        </row>
        <row r="151">
          <cell r="C151">
            <v>6149</v>
          </cell>
          <cell r="D151">
            <v>13</v>
          </cell>
          <cell r="E151">
            <v>16</v>
          </cell>
          <cell r="F151">
            <v>15</v>
          </cell>
          <cell r="G151">
            <v>16</v>
          </cell>
          <cell r="H151">
            <v>16</v>
          </cell>
          <cell r="I151">
            <v>17</v>
          </cell>
          <cell r="J151">
            <v>15</v>
          </cell>
          <cell r="K151">
            <v>15</v>
          </cell>
          <cell r="L151">
            <v>17</v>
          </cell>
          <cell r="M151">
            <v>18</v>
          </cell>
          <cell r="N151">
            <v>19</v>
          </cell>
          <cell r="O151">
            <v>18</v>
          </cell>
        </row>
        <row r="152">
          <cell r="C152">
            <v>1189</v>
          </cell>
          <cell r="D152">
            <v>5</v>
          </cell>
          <cell r="E152">
            <v>5</v>
          </cell>
          <cell r="F152">
            <v>4</v>
          </cell>
          <cell r="G152">
            <v>4</v>
          </cell>
          <cell r="H152">
            <v>4</v>
          </cell>
          <cell r="I152">
            <v>4</v>
          </cell>
          <cell r="J152">
            <v>4</v>
          </cell>
          <cell r="K152">
            <v>4</v>
          </cell>
          <cell r="L152">
            <v>4</v>
          </cell>
          <cell r="M152">
            <v>4</v>
          </cell>
          <cell r="N152">
            <v>4</v>
          </cell>
          <cell r="O152">
            <v>4</v>
          </cell>
        </row>
        <row r="153">
          <cell r="C153">
            <v>2793</v>
          </cell>
          <cell r="D153">
            <v>12</v>
          </cell>
          <cell r="E153">
            <v>12</v>
          </cell>
          <cell r="F153">
            <v>12</v>
          </cell>
          <cell r="G153">
            <v>15</v>
          </cell>
          <cell r="H153">
            <v>13</v>
          </cell>
          <cell r="I153">
            <v>14</v>
          </cell>
          <cell r="J153">
            <v>14</v>
          </cell>
          <cell r="K153">
            <v>14</v>
          </cell>
          <cell r="L153">
            <v>15</v>
          </cell>
          <cell r="M153">
            <v>13</v>
          </cell>
          <cell r="N153">
            <v>13</v>
          </cell>
          <cell r="O153">
            <v>13</v>
          </cell>
        </row>
        <row r="154">
          <cell r="C154">
            <v>201</v>
          </cell>
          <cell r="D154">
            <v>17</v>
          </cell>
          <cell r="E154">
            <v>17</v>
          </cell>
          <cell r="F154">
            <v>18</v>
          </cell>
          <cell r="G154">
            <v>18</v>
          </cell>
          <cell r="H154">
            <v>16</v>
          </cell>
          <cell r="I154">
            <v>18</v>
          </cell>
          <cell r="J154">
            <v>16</v>
          </cell>
          <cell r="K154">
            <v>14</v>
          </cell>
          <cell r="L154">
            <v>15</v>
          </cell>
          <cell r="M154">
            <v>15</v>
          </cell>
          <cell r="N154">
            <v>17</v>
          </cell>
          <cell r="O154">
            <v>17</v>
          </cell>
        </row>
        <row r="155">
          <cell r="C155">
            <v>2708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1</v>
          </cell>
        </row>
        <row r="156">
          <cell r="C156">
            <v>6189</v>
          </cell>
          <cell r="D156">
            <v>4</v>
          </cell>
          <cell r="E156">
            <v>5</v>
          </cell>
          <cell r="F156">
            <v>5</v>
          </cell>
          <cell r="G156">
            <v>4</v>
          </cell>
          <cell r="H156">
            <v>4</v>
          </cell>
          <cell r="I156">
            <v>4</v>
          </cell>
          <cell r="J156">
            <v>5</v>
          </cell>
          <cell r="K156">
            <v>4</v>
          </cell>
          <cell r="L156">
            <v>4</v>
          </cell>
          <cell r="M156">
            <v>3</v>
          </cell>
          <cell r="N156">
            <v>5</v>
          </cell>
          <cell r="O156">
            <v>4</v>
          </cell>
        </row>
        <row r="157">
          <cell r="C157">
            <v>6111</v>
          </cell>
          <cell r="D157">
            <v>7</v>
          </cell>
          <cell r="E157">
            <v>8</v>
          </cell>
          <cell r="F157">
            <v>9</v>
          </cell>
          <cell r="G157">
            <v>8</v>
          </cell>
          <cell r="H157">
            <v>9</v>
          </cell>
          <cell r="I157">
            <v>10</v>
          </cell>
          <cell r="J157">
            <v>12</v>
          </cell>
          <cell r="K157">
            <v>12</v>
          </cell>
          <cell r="L157">
            <v>16</v>
          </cell>
          <cell r="M157">
            <v>16</v>
          </cell>
          <cell r="N157">
            <v>17</v>
          </cell>
          <cell r="O157">
            <v>19</v>
          </cell>
        </row>
        <row r="158">
          <cell r="C158">
            <v>2524</v>
          </cell>
          <cell r="D158">
            <v>2</v>
          </cell>
          <cell r="E158">
            <v>3</v>
          </cell>
          <cell r="F158">
            <v>3</v>
          </cell>
          <cell r="G158">
            <v>1</v>
          </cell>
          <cell r="H158">
            <v>2</v>
          </cell>
          <cell r="I158">
            <v>2</v>
          </cell>
          <cell r="J158">
            <v>1</v>
          </cell>
          <cell r="K158">
            <v>1</v>
          </cell>
          <cell r="L158">
            <v>1</v>
          </cell>
          <cell r="M158">
            <v>1</v>
          </cell>
          <cell r="N158">
            <v>1</v>
          </cell>
          <cell r="O158">
            <v>0</v>
          </cell>
        </row>
        <row r="159">
          <cell r="C159">
            <v>1024</v>
          </cell>
          <cell r="D159">
            <v>1</v>
          </cell>
          <cell r="E159">
            <v>2</v>
          </cell>
          <cell r="F159">
            <v>0</v>
          </cell>
          <cell r="G159">
            <v>1</v>
          </cell>
          <cell r="H159">
            <v>5</v>
          </cell>
          <cell r="I159">
            <v>4</v>
          </cell>
          <cell r="J159">
            <v>3</v>
          </cell>
          <cell r="K159">
            <v>6</v>
          </cell>
          <cell r="L159">
            <v>5</v>
          </cell>
          <cell r="M159">
            <v>8</v>
          </cell>
          <cell r="N159">
            <v>7</v>
          </cell>
          <cell r="O159">
            <v>5</v>
          </cell>
        </row>
        <row r="160">
          <cell r="C160">
            <v>522</v>
          </cell>
          <cell r="D160">
            <v>2</v>
          </cell>
          <cell r="E160">
            <v>1</v>
          </cell>
          <cell r="F160">
            <v>2</v>
          </cell>
          <cell r="G160">
            <v>2</v>
          </cell>
          <cell r="H160">
            <v>2</v>
          </cell>
          <cell r="I160">
            <v>3</v>
          </cell>
          <cell r="J160">
            <v>4</v>
          </cell>
          <cell r="K160">
            <v>3</v>
          </cell>
          <cell r="L160">
            <v>3</v>
          </cell>
          <cell r="M160">
            <v>3</v>
          </cell>
          <cell r="N160">
            <v>4</v>
          </cell>
          <cell r="O160">
            <v>4</v>
          </cell>
        </row>
        <row r="161">
          <cell r="C161">
            <v>4971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</v>
          </cell>
        </row>
        <row r="162">
          <cell r="C162">
            <v>1148</v>
          </cell>
          <cell r="D162">
            <v>5</v>
          </cell>
          <cell r="E162">
            <v>5</v>
          </cell>
          <cell r="F162">
            <v>3</v>
          </cell>
          <cell r="G162">
            <v>4</v>
          </cell>
          <cell r="H162">
            <v>4</v>
          </cell>
          <cell r="I162">
            <v>6</v>
          </cell>
          <cell r="J162">
            <v>2</v>
          </cell>
          <cell r="K162">
            <v>4</v>
          </cell>
          <cell r="L162">
            <v>4</v>
          </cell>
          <cell r="M162">
            <v>3</v>
          </cell>
          <cell r="N162">
            <v>1</v>
          </cell>
          <cell r="O162">
            <v>2</v>
          </cell>
        </row>
        <row r="163">
          <cell r="C163">
            <v>6256</v>
          </cell>
          <cell r="D163">
            <v>15</v>
          </cell>
          <cell r="E163">
            <v>15</v>
          </cell>
          <cell r="F163">
            <v>15</v>
          </cell>
          <cell r="G163">
            <v>17</v>
          </cell>
          <cell r="H163">
            <v>18</v>
          </cell>
          <cell r="I163">
            <v>20</v>
          </cell>
          <cell r="J163">
            <v>23</v>
          </cell>
          <cell r="K163">
            <v>23</v>
          </cell>
          <cell r="L163">
            <v>23</v>
          </cell>
          <cell r="M163">
            <v>22</v>
          </cell>
          <cell r="N163">
            <v>22</v>
          </cell>
          <cell r="O163">
            <v>22</v>
          </cell>
        </row>
        <row r="164">
          <cell r="C164">
            <v>2178</v>
          </cell>
          <cell r="D164">
            <v>14</v>
          </cell>
          <cell r="E164">
            <v>16</v>
          </cell>
          <cell r="F164">
            <v>18</v>
          </cell>
          <cell r="G164">
            <v>21</v>
          </cell>
          <cell r="H164">
            <v>19</v>
          </cell>
          <cell r="I164">
            <v>18</v>
          </cell>
          <cell r="J164">
            <v>18</v>
          </cell>
          <cell r="K164">
            <v>19</v>
          </cell>
          <cell r="L164">
            <v>19</v>
          </cell>
          <cell r="M164">
            <v>20</v>
          </cell>
          <cell r="N164">
            <v>19</v>
          </cell>
          <cell r="O164">
            <v>19</v>
          </cell>
        </row>
        <row r="165">
          <cell r="C165">
            <v>2284</v>
          </cell>
          <cell r="D165">
            <v>8</v>
          </cell>
          <cell r="E165">
            <v>12</v>
          </cell>
          <cell r="F165">
            <v>14</v>
          </cell>
          <cell r="G165">
            <v>15</v>
          </cell>
          <cell r="H165">
            <v>19</v>
          </cell>
          <cell r="I165">
            <v>22</v>
          </cell>
          <cell r="J165">
            <v>20</v>
          </cell>
          <cell r="K165">
            <v>18</v>
          </cell>
          <cell r="L165">
            <v>21</v>
          </cell>
          <cell r="M165">
            <v>18</v>
          </cell>
          <cell r="N165">
            <v>19</v>
          </cell>
          <cell r="O165">
            <v>16</v>
          </cell>
        </row>
        <row r="166">
          <cell r="C166">
            <v>6254</v>
          </cell>
          <cell r="D166">
            <v>25</v>
          </cell>
          <cell r="E166">
            <v>26</v>
          </cell>
          <cell r="F166">
            <v>25</v>
          </cell>
          <cell r="G166">
            <v>26</v>
          </cell>
          <cell r="H166">
            <v>25</v>
          </cell>
          <cell r="I166">
            <v>27</v>
          </cell>
          <cell r="J166">
            <v>28</v>
          </cell>
          <cell r="K166">
            <v>25</v>
          </cell>
          <cell r="L166">
            <v>24</v>
          </cell>
          <cell r="M166">
            <v>24</v>
          </cell>
          <cell r="N166">
            <v>25</v>
          </cell>
          <cell r="O166">
            <v>24</v>
          </cell>
        </row>
        <row r="167">
          <cell r="C167">
            <v>2527</v>
          </cell>
          <cell r="D167">
            <v>0</v>
          </cell>
          <cell r="E167">
            <v>0</v>
          </cell>
          <cell r="F167">
            <v>21</v>
          </cell>
          <cell r="G167">
            <v>24</v>
          </cell>
          <cell r="H167">
            <v>25</v>
          </cell>
          <cell r="I167">
            <v>10</v>
          </cell>
          <cell r="J167">
            <v>3</v>
          </cell>
          <cell r="K167">
            <v>3</v>
          </cell>
          <cell r="L167">
            <v>3</v>
          </cell>
          <cell r="M167">
            <v>2</v>
          </cell>
          <cell r="N167">
            <v>2</v>
          </cell>
          <cell r="O167">
            <v>2</v>
          </cell>
        </row>
        <row r="168">
          <cell r="C168">
            <v>2526</v>
          </cell>
          <cell r="D168">
            <v>0</v>
          </cell>
          <cell r="E168">
            <v>0</v>
          </cell>
          <cell r="F168">
            <v>17</v>
          </cell>
          <cell r="G168">
            <v>20</v>
          </cell>
          <cell r="H168">
            <v>20</v>
          </cell>
          <cell r="I168">
            <v>12</v>
          </cell>
          <cell r="J168">
            <v>2</v>
          </cell>
          <cell r="K168">
            <v>2</v>
          </cell>
          <cell r="L168">
            <v>2</v>
          </cell>
          <cell r="M168">
            <v>2</v>
          </cell>
          <cell r="N168">
            <v>2</v>
          </cell>
          <cell r="O168">
            <v>2</v>
          </cell>
        </row>
        <row r="169">
          <cell r="C169">
            <v>1477</v>
          </cell>
          <cell r="D169">
            <v>9</v>
          </cell>
          <cell r="E169">
            <v>11</v>
          </cell>
          <cell r="F169">
            <v>9</v>
          </cell>
          <cell r="G169">
            <v>11</v>
          </cell>
          <cell r="H169">
            <v>10</v>
          </cell>
          <cell r="I169">
            <v>17</v>
          </cell>
          <cell r="J169">
            <v>13</v>
          </cell>
          <cell r="K169">
            <v>11</v>
          </cell>
          <cell r="L169">
            <v>10</v>
          </cell>
          <cell r="M169">
            <v>13</v>
          </cell>
          <cell r="N169">
            <v>11</v>
          </cell>
          <cell r="O169">
            <v>15</v>
          </cell>
        </row>
        <row r="170">
          <cell r="C170">
            <v>2365</v>
          </cell>
          <cell r="D170">
            <v>2</v>
          </cell>
          <cell r="E170">
            <v>2</v>
          </cell>
          <cell r="F170">
            <v>1</v>
          </cell>
          <cell r="G170">
            <v>1</v>
          </cell>
          <cell r="H170">
            <v>1</v>
          </cell>
          <cell r="I170">
            <v>2</v>
          </cell>
          <cell r="J170">
            <v>1</v>
          </cell>
          <cell r="K170">
            <v>1</v>
          </cell>
          <cell r="L170">
            <v>0</v>
          </cell>
          <cell r="M170">
            <v>1</v>
          </cell>
          <cell r="N170">
            <v>0</v>
          </cell>
          <cell r="O170">
            <v>1</v>
          </cell>
        </row>
        <row r="171">
          <cell r="C171">
            <v>2972</v>
          </cell>
          <cell r="D171">
            <v>1</v>
          </cell>
          <cell r="E171">
            <v>3</v>
          </cell>
          <cell r="F171">
            <v>1</v>
          </cell>
          <cell r="G171">
            <v>1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C172">
            <v>6232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6</v>
          </cell>
          <cell r="K172">
            <v>7</v>
          </cell>
          <cell r="L172">
            <v>7</v>
          </cell>
          <cell r="M172">
            <v>7</v>
          </cell>
          <cell r="N172">
            <v>8</v>
          </cell>
          <cell r="O172">
            <v>8</v>
          </cell>
        </row>
        <row r="173">
          <cell r="C173">
            <v>2104</v>
          </cell>
          <cell r="D173">
            <v>2</v>
          </cell>
          <cell r="E173">
            <v>2</v>
          </cell>
          <cell r="F173">
            <v>2</v>
          </cell>
          <cell r="G173">
            <v>2</v>
          </cell>
          <cell r="H173">
            <v>2</v>
          </cell>
          <cell r="I173">
            <v>2</v>
          </cell>
          <cell r="J173">
            <v>2</v>
          </cell>
          <cell r="K173">
            <v>2</v>
          </cell>
          <cell r="L173">
            <v>2</v>
          </cell>
          <cell r="M173">
            <v>2</v>
          </cell>
          <cell r="N173">
            <v>2</v>
          </cell>
          <cell r="O173">
            <v>3</v>
          </cell>
        </row>
        <row r="174">
          <cell r="C174">
            <v>149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7</v>
          </cell>
          <cell r="N174">
            <v>16</v>
          </cell>
          <cell r="O174">
            <v>18</v>
          </cell>
        </row>
        <row r="175">
          <cell r="C175">
            <v>1994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10</v>
          </cell>
          <cell r="M175">
            <v>16</v>
          </cell>
          <cell r="N175">
            <v>15</v>
          </cell>
          <cell r="O175">
            <v>16</v>
          </cell>
        </row>
        <row r="176">
          <cell r="C176">
            <v>12398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2</v>
          </cell>
          <cell r="J176">
            <v>1</v>
          </cell>
          <cell r="K176">
            <v>0</v>
          </cell>
          <cell r="L176">
            <v>0</v>
          </cell>
          <cell r="M176">
            <v>1</v>
          </cell>
          <cell r="N176">
            <v>4</v>
          </cell>
          <cell r="O176">
            <v>3</v>
          </cell>
        </row>
        <row r="177">
          <cell r="C177">
            <v>12443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8</v>
          </cell>
          <cell r="K177">
            <v>7</v>
          </cell>
          <cell r="L177">
            <v>7</v>
          </cell>
          <cell r="M177">
            <v>6</v>
          </cell>
          <cell r="N177">
            <v>10</v>
          </cell>
          <cell r="O177">
            <v>12</v>
          </cell>
        </row>
        <row r="178">
          <cell r="C178">
            <v>2102</v>
          </cell>
          <cell r="D178">
            <v>14</v>
          </cell>
          <cell r="E178">
            <v>14</v>
          </cell>
          <cell r="F178">
            <v>12</v>
          </cell>
          <cell r="G178">
            <v>13</v>
          </cell>
          <cell r="H178">
            <v>11</v>
          </cell>
          <cell r="I178">
            <v>11</v>
          </cell>
          <cell r="J178">
            <v>10</v>
          </cell>
          <cell r="K178">
            <v>10</v>
          </cell>
          <cell r="L178">
            <v>11</v>
          </cell>
          <cell r="M178">
            <v>11</v>
          </cell>
          <cell r="N178">
            <v>11</v>
          </cell>
          <cell r="O178">
            <v>11</v>
          </cell>
        </row>
        <row r="179">
          <cell r="C179">
            <v>2302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18</v>
          </cell>
          <cell r="O179">
            <v>22</v>
          </cell>
        </row>
        <row r="180">
          <cell r="C180">
            <v>8636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3</v>
          </cell>
          <cell r="L180">
            <v>6</v>
          </cell>
          <cell r="M180">
            <v>9</v>
          </cell>
          <cell r="N180">
            <v>10</v>
          </cell>
          <cell r="O180">
            <v>9</v>
          </cell>
        </row>
        <row r="181">
          <cell r="C181">
            <v>12526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3</v>
          </cell>
          <cell r="L181">
            <v>1</v>
          </cell>
          <cell r="M181">
            <v>0</v>
          </cell>
          <cell r="N181">
            <v>0</v>
          </cell>
          <cell r="O181">
            <v>2</v>
          </cell>
        </row>
        <row r="182">
          <cell r="C182">
            <v>12380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2</v>
          </cell>
          <cell r="I182">
            <v>3</v>
          </cell>
          <cell r="J182">
            <v>7</v>
          </cell>
          <cell r="K182">
            <v>6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C183">
            <v>2806</v>
          </cell>
          <cell r="D183">
            <v>18</v>
          </cell>
          <cell r="E183">
            <v>16</v>
          </cell>
          <cell r="F183">
            <v>16</v>
          </cell>
          <cell r="G183">
            <v>15</v>
          </cell>
          <cell r="H183">
            <v>15</v>
          </cell>
          <cell r="I183">
            <v>14</v>
          </cell>
          <cell r="J183">
            <v>16</v>
          </cell>
          <cell r="K183">
            <v>16</v>
          </cell>
          <cell r="L183">
            <v>18</v>
          </cell>
          <cell r="M183">
            <v>17</v>
          </cell>
          <cell r="N183">
            <v>18</v>
          </cell>
          <cell r="O183">
            <v>18</v>
          </cell>
        </row>
        <row r="184">
          <cell r="C184">
            <v>10895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9</v>
          </cell>
          <cell r="N184">
            <v>11</v>
          </cell>
          <cell r="O184">
            <v>17</v>
          </cell>
        </row>
        <row r="185">
          <cell r="C185">
            <v>225</v>
          </cell>
          <cell r="D185">
            <v>5</v>
          </cell>
          <cell r="E185">
            <v>7</v>
          </cell>
          <cell r="F185">
            <v>7</v>
          </cell>
          <cell r="G185">
            <v>8</v>
          </cell>
          <cell r="H185">
            <v>5</v>
          </cell>
          <cell r="I185">
            <v>5</v>
          </cell>
          <cell r="J185">
            <v>4</v>
          </cell>
          <cell r="K185">
            <v>4</v>
          </cell>
          <cell r="L185">
            <v>6</v>
          </cell>
          <cell r="M185">
            <v>6</v>
          </cell>
          <cell r="N185">
            <v>6</v>
          </cell>
          <cell r="O185">
            <v>8</v>
          </cell>
        </row>
        <row r="186">
          <cell r="C186">
            <v>6752</v>
          </cell>
          <cell r="D186">
            <v>0</v>
          </cell>
          <cell r="E186">
            <v>4</v>
          </cell>
          <cell r="F186">
            <v>1</v>
          </cell>
          <cell r="G186">
            <v>1</v>
          </cell>
          <cell r="H186">
            <v>1</v>
          </cell>
          <cell r="I186">
            <v>7</v>
          </cell>
          <cell r="J186">
            <v>9</v>
          </cell>
          <cell r="K186">
            <v>10</v>
          </cell>
          <cell r="L186">
            <v>10</v>
          </cell>
          <cell r="M186">
            <v>8</v>
          </cell>
          <cell r="N186">
            <v>12</v>
          </cell>
          <cell r="O186">
            <v>14</v>
          </cell>
        </row>
        <row r="187">
          <cell r="C187">
            <v>6667</v>
          </cell>
          <cell r="D187">
            <v>24</v>
          </cell>
          <cell r="E187">
            <v>22</v>
          </cell>
          <cell r="F187">
            <v>26</v>
          </cell>
          <cell r="G187">
            <v>23</v>
          </cell>
          <cell r="H187">
            <v>25</v>
          </cell>
          <cell r="I187">
            <v>23</v>
          </cell>
          <cell r="J187">
            <v>20</v>
          </cell>
          <cell r="K187">
            <v>22</v>
          </cell>
          <cell r="L187">
            <v>22</v>
          </cell>
          <cell r="M187">
            <v>20</v>
          </cell>
          <cell r="N187">
            <v>21</v>
          </cell>
          <cell r="O187">
            <v>20</v>
          </cell>
        </row>
        <row r="188">
          <cell r="C188">
            <v>6097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7</v>
          </cell>
          <cell r="K188">
            <v>9</v>
          </cell>
          <cell r="L188">
            <v>14</v>
          </cell>
          <cell r="M188">
            <v>14</v>
          </cell>
          <cell r="N188">
            <v>12</v>
          </cell>
          <cell r="O188">
            <v>7</v>
          </cell>
        </row>
        <row r="189">
          <cell r="C189">
            <v>2814</v>
          </cell>
          <cell r="D189">
            <v>3</v>
          </cell>
          <cell r="E189">
            <v>3</v>
          </cell>
          <cell r="F189">
            <v>2</v>
          </cell>
          <cell r="G189">
            <v>2</v>
          </cell>
          <cell r="H189">
            <v>2</v>
          </cell>
          <cell r="I189">
            <v>1</v>
          </cell>
          <cell r="J189">
            <v>1</v>
          </cell>
          <cell r="K189">
            <v>1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C190">
            <v>407</v>
          </cell>
          <cell r="D190">
            <v>5</v>
          </cell>
          <cell r="E190">
            <v>5</v>
          </cell>
          <cell r="F190">
            <v>5</v>
          </cell>
          <cell r="G190">
            <v>5</v>
          </cell>
          <cell r="H190">
            <v>5</v>
          </cell>
          <cell r="I190">
            <v>5</v>
          </cell>
          <cell r="J190">
            <v>5</v>
          </cell>
          <cell r="K190">
            <v>5</v>
          </cell>
          <cell r="L190">
            <v>5</v>
          </cell>
          <cell r="M190">
            <v>5</v>
          </cell>
          <cell r="N190">
            <v>5</v>
          </cell>
          <cell r="O190">
            <v>4</v>
          </cell>
        </row>
        <row r="191">
          <cell r="C191">
            <v>2009</v>
          </cell>
          <cell r="D191">
            <v>40</v>
          </cell>
          <cell r="E191">
            <v>44</v>
          </cell>
          <cell r="F191">
            <v>42</v>
          </cell>
          <cell r="G191">
            <v>42</v>
          </cell>
          <cell r="H191">
            <v>44</v>
          </cell>
          <cell r="I191">
            <v>40</v>
          </cell>
          <cell r="J191">
            <v>42</v>
          </cell>
          <cell r="K191">
            <v>43</v>
          </cell>
          <cell r="L191">
            <v>43</v>
          </cell>
          <cell r="M191">
            <v>40</v>
          </cell>
          <cell r="N191">
            <v>12</v>
          </cell>
          <cell r="O191">
            <v>4</v>
          </cell>
        </row>
        <row r="192">
          <cell r="C192">
            <v>1013</v>
          </cell>
          <cell r="D192">
            <v>10</v>
          </cell>
          <cell r="E192">
            <v>11</v>
          </cell>
          <cell r="F192">
            <v>11</v>
          </cell>
          <cell r="G192">
            <v>11</v>
          </cell>
          <cell r="H192">
            <v>12</v>
          </cell>
          <cell r="I192">
            <v>11</v>
          </cell>
          <cell r="J192">
            <v>11</v>
          </cell>
          <cell r="K192">
            <v>13</v>
          </cell>
          <cell r="L192">
            <v>16</v>
          </cell>
          <cell r="M192">
            <v>13</v>
          </cell>
          <cell r="N192">
            <v>13</v>
          </cell>
          <cell r="O192">
            <v>13</v>
          </cell>
        </row>
        <row r="193">
          <cell r="C193">
            <v>12035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7</v>
          </cell>
          <cell r="J193">
            <v>9</v>
          </cell>
          <cell r="K193">
            <v>15</v>
          </cell>
          <cell r="L193">
            <v>13</v>
          </cell>
          <cell r="M193">
            <v>10</v>
          </cell>
          <cell r="N193">
            <v>10</v>
          </cell>
          <cell r="O193">
            <v>9</v>
          </cell>
        </row>
        <row r="194">
          <cell r="C194">
            <v>6164</v>
          </cell>
          <cell r="D194">
            <v>2</v>
          </cell>
          <cell r="E194">
            <v>2</v>
          </cell>
          <cell r="F194">
            <v>1</v>
          </cell>
          <cell r="G194">
            <v>5</v>
          </cell>
          <cell r="H194">
            <v>4</v>
          </cell>
          <cell r="I194">
            <v>14</v>
          </cell>
          <cell r="J194">
            <v>12</v>
          </cell>
          <cell r="K194">
            <v>15</v>
          </cell>
          <cell r="L194">
            <v>18</v>
          </cell>
          <cell r="M194">
            <v>19</v>
          </cell>
          <cell r="N194">
            <v>16</v>
          </cell>
          <cell r="O194">
            <v>16</v>
          </cell>
        </row>
        <row r="195">
          <cell r="C195">
            <v>1177</v>
          </cell>
          <cell r="D195">
            <v>12</v>
          </cell>
          <cell r="E195">
            <v>11</v>
          </cell>
          <cell r="F195">
            <v>12</v>
          </cell>
          <cell r="G195">
            <v>9</v>
          </cell>
          <cell r="H195">
            <v>9</v>
          </cell>
          <cell r="I195">
            <v>9</v>
          </cell>
          <cell r="J195">
            <v>10</v>
          </cell>
          <cell r="K195">
            <v>10</v>
          </cell>
          <cell r="L195">
            <v>9</v>
          </cell>
          <cell r="M195">
            <v>10</v>
          </cell>
          <cell r="N195">
            <v>11</v>
          </cell>
          <cell r="O195">
            <v>11</v>
          </cell>
        </row>
        <row r="196">
          <cell r="C196">
            <v>6258</v>
          </cell>
          <cell r="D196">
            <v>50</v>
          </cell>
          <cell r="E196">
            <v>59</v>
          </cell>
          <cell r="F196">
            <v>50</v>
          </cell>
          <cell r="G196">
            <v>55</v>
          </cell>
          <cell r="H196">
            <v>53</v>
          </cell>
          <cell r="I196">
            <v>50</v>
          </cell>
          <cell r="J196">
            <v>47</v>
          </cell>
          <cell r="K196">
            <v>52</v>
          </cell>
          <cell r="L196">
            <v>56</v>
          </cell>
          <cell r="M196">
            <v>61</v>
          </cell>
          <cell r="N196">
            <v>57</v>
          </cell>
          <cell r="O196">
            <v>54</v>
          </cell>
        </row>
        <row r="197">
          <cell r="C197">
            <v>12462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4</v>
          </cell>
          <cell r="J197">
            <v>7</v>
          </cell>
          <cell r="K197">
            <v>16</v>
          </cell>
          <cell r="L197">
            <v>20</v>
          </cell>
          <cell r="M197">
            <v>18</v>
          </cell>
          <cell r="N197">
            <v>20</v>
          </cell>
          <cell r="O197">
            <v>18</v>
          </cell>
        </row>
        <row r="198">
          <cell r="C198">
            <v>123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6</v>
          </cell>
          <cell r="L198">
            <v>6</v>
          </cell>
          <cell r="M198">
            <v>5</v>
          </cell>
          <cell r="N198">
            <v>8</v>
          </cell>
          <cell r="O198">
            <v>9</v>
          </cell>
        </row>
        <row r="199">
          <cell r="C199">
            <v>1027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5</v>
          </cell>
          <cell r="N199">
            <v>4</v>
          </cell>
          <cell r="O199">
            <v>5</v>
          </cell>
        </row>
        <row r="200">
          <cell r="C200">
            <v>11166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2</v>
          </cell>
          <cell r="O200">
            <v>5</v>
          </cell>
        </row>
        <row r="201">
          <cell r="C201">
            <v>1116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7</v>
          </cell>
          <cell r="I201">
            <v>13</v>
          </cell>
          <cell r="J201">
            <v>12</v>
          </cell>
          <cell r="K201">
            <v>11</v>
          </cell>
          <cell r="L201">
            <v>12</v>
          </cell>
          <cell r="M201">
            <v>11</v>
          </cell>
          <cell r="N201">
            <v>13</v>
          </cell>
          <cell r="O201">
            <v>15</v>
          </cell>
        </row>
        <row r="202">
          <cell r="C202">
            <v>2145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7</v>
          </cell>
          <cell r="J202">
            <v>30</v>
          </cell>
          <cell r="K202">
            <v>34</v>
          </cell>
          <cell r="L202">
            <v>36</v>
          </cell>
          <cell r="M202">
            <v>36</v>
          </cell>
          <cell r="N202">
            <v>33</v>
          </cell>
          <cell r="O202">
            <v>35</v>
          </cell>
        </row>
        <row r="203">
          <cell r="C203">
            <v>1304</v>
          </cell>
          <cell r="D203">
            <v>7</v>
          </cell>
          <cell r="E203">
            <v>7</v>
          </cell>
          <cell r="F203">
            <v>7</v>
          </cell>
          <cell r="G203">
            <v>8</v>
          </cell>
          <cell r="H203">
            <v>8</v>
          </cell>
          <cell r="I203">
            <v>8</v>
          </cell>
          <cell r="J203">
            <v>9</v>
          </cell>
          <cell r="K203">
            <v>10</v>
          </cell>
          <cell r="L203">
            <v>11</v>
          </cell>
          <cell r="M203">
            <v>11</v>
          </cell>
          <cell r="N203">
            <v>13</v>
          </cell>
          <cell r="O203">
            <v>13</v>
          </cell>
        </row>
        <row r="204">
          <cell r="C204">
            <v>2316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8</v>
          </cell>
          <cell r="J204">
            <v>7</v>
          </cell>
          <cell r="K204">
            <v>8</v>
          </cell>
          <cell r="L204">
            <v>9</v>
          </cell>
          <cell r="M204">
            <v>9</v>
          </cell>
          <cell r="N204">
            <v>10</v>
          </cell>
          <cell r="O204">
            <v>11</v>
          </cell>
        </row>
        <row r="205">
          <cell r="C205">
            <v>1034</v>
          </cell>
          <cell r="D205">
            <v>11</v>
          </cell>
          <cell r="E205">
            <v>14</v>
          </cell>
          <cell r="F205">
            <v>12</v>
          </cell>
          <cell r="G205">
            <v>13</v>
          </cell>
          <cell r="H205">
            <v>15</v>
          </cell>
          <cell r="I205">
            <v>10</v>
          </cell>
          <cell r="J205">
            <v>12</v>
          </cell>
          <cell r="K205">
            <v>12</v>
          </cell>
          <cell r="L205">
            <v>13</v>
          </cell>
          <cell r="M205">
            <v>12</v>
          </cell>
          <cell r="N205">
            <v>12</v>
          </cell>
          <cell r="O205">
            <v>13</v>
          </cell>
        </row>
        <row r="206">
          <cell r="C206">
            <v>2722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25</v>
          </cell>
          <cell r="K206">
            <v>25</v>
          </cell>
          <cell r="L206">
            <v>26</v>
          </cell>
          <cell r="M206">
            <v>26</v>
          </cell>
          <cell r="N206">
            <v>25</v>
          </cell>
          <cell r="O206">
            <v>25</v>
          </cell>
        </row>
        <row r="207">
          <cell r="C207">
            <v>6765</v>
          </cell>
          <cell r="D207">
            <v>6</v>
          </cell>
          <cell r="E207">
            <v>10</v>
          </cell>
          <cell r="F207">
            <v>10</v>
          </cell>
          <cell r="G207">
            <v>12</v>
          </cell>
          <cell r="H207">
            <v>13</v>
          </cell>
          <cell r="I207">
            <v>12</v>
          </cell>
          <cell r="J207">
            <v>11</v>
          </cell>
          <cell r="K207">
            <v>11</v>
          </cell>
          <cell r="L207">
            <v>11</v>
          </cell>
          <cell r="M207">
            <v>11</v>
          </cell>
          <cell r="N207">
            <v>10</v>
          </cell>
          <cell r="O207">
            <v>9</v>
          </cell>
        </row>
        <row r="208">
          <cell r="C208">
            <v>12192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38</v>
          </cell>
          <cell r="K208">
            <v>62</v>
          </cell>
          <cell r="L208">
            <v>76</v>
          </cell>
          <cell r="M208">
            <v>74</v>
          </cell>
          <cell r="N208">
            <v>74</v>
          </cell>
          <cell r="O208">
            <v>63</v>
          </cell>
        </row>
        <row r="209">
          <cell r="C209">
            <v>12727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2</v>
          </cell>
        </row>
        <row r="210">
          <cell r="C210">
            <v>12537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1</v>
          </cell>
          <cell r="M210">
            <v>1</v>
          </cell>
          <cell r="N210">
            <v>4</v>
          </cell>
          <cell r="O210">
            <v>4</v>
          </cell>
        </row>
        <row r="211">
          <cell r="C211">
            <v>12502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1</v>
          </cell>
          <cell r="L211">
            <v>1</v>
          </cell>
          <cell r="M211">
            <v>4</v>
          </cell>
          <cell r="N211">
            <v>4</v>
          </cell>
          <cell r="O211">
            <v>3</v>
          </cell>
        </row>
        <row r="212">
          <cell r="C212">
            <v>2743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13</v>
          </cell>
        </row>
        <row r="213">
          <cell r="C213">
            <v>337</v>
          </cell>
          <cell r="D213">
            <v>14</v>
          </cell>
          <cell r="E213">
            <v>14</v>
          </cell>
          <cell r="F213">
            <v>14</v>
          </cell>
          <cell r="G213">
            <v>15</v>
          </cell>
          <cell r="H213">
            <v>16</v>
          </cell>
          <cell r="I213">
            <v>15</v>
          </cell>
          <cell r="J213">
            <v>15</v>
          </cell>
          <cell r="K213">
            <v>15</v>
          </cell>
          <cell r="L213">
            <v>15</v>
          </cell>
          <cell r="M213">
            <v>15</v>
          </cell>
          <cell r="N213">
            <v>15</v>
          </cell>
          <cell r="O213">
            <v>14</v>
          </cell>
        </row>
        <row r="214">
          <cell r="C214">
            <v>12735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3</v>
          </cell>
          <cell r="O214">
            <v>32</v>
          </cell>
        </row>
        <row r="215">
          <cell r="C215">
            <v>6210</v>
          </cell>
          <cell r="D215">
            <v>2</v>
          </cell>
          <cell r="E215">
            <v>2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C216">
            <v>11489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9</v>
          </cell>
          <cell r="N216">
            <v>12</v>
          </cell>
          <cell r="O216">
            <v>12</v>
          </cell>
        </row>
        <row r="217">
          <cell r="C217">
            <v>1142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8</v>
          </cell>
          <cell r="O217">
            <v>7</v>
          </cell>
        </row>
        <row r="218">
          <cell r="C218">
            <v>6176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1</v>
          </cell>
        </row>
        <row r="219">
          <cell r="C219">
            <v>6762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14</v>
          </cell>
          <cell r="L219">
            <v>15</v>
          </cell>
          <cell r="M219">
            <v>16</v>
          </cell>
          <cell r="N219">
            <v>13</v>
          </cell>
          <cell r="O219">
            <v>14</v>
          </cell>
        </row>
        <row r="220">
          <cell r="C220">
            <v>4914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9</v>
          </cell>
          <cell r="M220">
            <v>12</v>
          </cell>
          <cell r="N220">
            <v>12</v>
          </cell>
          <cell r="O220">
            <v>10</v>
          </cell>
        </row>
        <row r="221">
          <cell r="C221">
            <v>6055</v>
          </cell>
          <cell r="D221">
            <v>3</v>
          </cell>
          <cell r="E221">
            <v>1</v>
          </cell>
          <cell r="F221">
            <v>2</v>
          </cell>
          <cell r="G221">
            <v>1</v>
          </cell>
          <cell r="H221">
            <v>1</v>
          </cell>
          <cell r="I221">
            <v>1</v>
          </cell>
          <cell r="J221">
            <v>3</v>
          </cell>
          <cell r="K221">
            <v>3</v>
          </cell>
          <cell r="L221">
            <v>3</v>
          </cell>
          <cell r="M221">
            <v>3</v>
          </cell>
          <cell r="N221">
            <v>4</v>
          </cell>
          <cell r="O221">
            <v>4</v>
          </cell>
        </row>
        <row r="222">
          <cell r="C222">
            <v>12484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2</v>
          </cell>
          <cell r="O222">
            <v>0</v>
          </cell>
        </row>
        <row r="223">
          <cell r="C223">
            <v>2453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36</v>
          </cell>
          <cell r="J223">
            <v>47</v>
          </cell>
          <cell r="K223">
            <v>54</v>
          </cell>
          <cell r="L223">
            <v>56</v>
          </cell>
          <cell r="M223">
            <v>59</v>
          </cell>
          <cell r="N223">
            <v>63</v>
          </cell>
          <cell r="O223">
            <v>62</v>
          </cell>
        </row>
        <row r="224">
          <cell r="C224">
            <v>6763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13</v>
          </cell>
          <cell r="I224">
            <v>51</v>
          </cell>
          <cell r="J224">
            <v>65</v>
          </cell>
          <cell r="K224">
            <v>65</v>
          </cell>
          <cell r="L224">
            <v>62</v>
          </cell>
          <cell r="M224">
            <v>65</v>
          </cell>
          <cell r="N224">
            <v>66</v>
          </cell>
          <cell r="O224">
            <v>65</v>
          </cell>
        </row>
        <row r="225">
          <cell r="C225">
            <v>1058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28</v>
          </cell>
          <cell r="L225">
            <v>28</v>
          </cell>
          <cell r="M225">
            <v>29</v>
          </cell>
          <cell r="N225">
            <v>30</v>
          </cell>
          <cell r="O225">
            <v>34</v>
          </cell>
        </row>
        <row r="226">
          <cell r="C226">
            <v>1063</v>
          </cell>
          <cell r="D226">
            <v>3</v>
          </cell>
          <cell r="E226">
            <v>3</v>
          </cell>
          <cell r="F226">
            <v>3</v>
          </cell>
          <cell r="G226">
            <v>3</v>
          </cell>
          <cell r="H226">
            <v>3</v>
          </cell>
          <cell r="I226">
            <v>3</v>
          </cell>
          <cell r="J226">
            <v>3</v>
          </cell>
          <cell r="K226">
            <v>3</v>
          </cell>
          <cell r="L226">
            <v>3</v>
          </cell>
          <cell r="M226">
            <v>3</v>
          </cell>
          <cell r="N226">
            <v>3</v>
          </cell>
          <cell r="O226">
            <v>3</v>
          </cell>
        </row>
        <row r="227">
          <cell r="C227">
            <v>6166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24</v>
          </cell>
          <cell r="N227">
            <v>19</v>
          </cell>
          <cell r="O227">
            <v>19</v>
          </cell>
        </row>
        <row r="228">
          <cell r="C228">
            <v>6168</v>
          </cell>
          <cell r="D228">
            <v>10</v>
          </cell>
          <cell r="E228">
            <v>12</v>
          </cell>
          <cell r="F228">
            <v>13</v>
          </cell>
          <cell r="G228">
            <v>13</v>
          </cell>
          <cell r="H228">
            <v>14</v>
          </cell>
          <cell r="I228">
            <v>14</v>
          </cell>
          <cell r="J228">
            <v>14</v>
          </cell>
          <cell r="K228">
            <v>16</v>
          </cell>
          <cell r="L228">
            <v>15</v>
          </cell>
          <cell r="M228">
            <v>16</v>
          </cell>
          <cell r="N228">
            <v>20</v>
          </cell>
          <cell r="O228">
            <v>21</v>
          </cell>
        </row>
        <row r="229">
          <cell r="C229">
            <v>12357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14</v>
          </cell>
          <cell r="I229">
            <v>15</v>
          </cell>
          <cell r="J229">
            <v>17</v>
          </cell>
          <cell r="K229">
            <v>17</v>
          </cell>
          <cell r="L229">
            <v>15</v>
          </cell>
          <cell r="M229">
            <v>19</v>
          </cell>
          <cell r="N229">
            <v>17</v>
          </cell>
          <cell r="O229">
            <v>17</v>
          </cell>
        </row>
        <row r="230">
          <cell r="C230">
            <v>12012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19</v>
          </cell>
        </row>
        <row r="231">
          <cell r="C231">
            <v>12447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6</v>
          </cell>
          <cell r="J231">
            <v>7</v>
          </cell>
          <cell r="K231">
            <v>6</v>
          </cell>
          <cell r="L231">
            <v>10</v>
          </cell>
          <cell r="M231">
            <v>11</v>
          </cell>
          <cell r="N231">
            <v>14</v>
          </cell>
          <cell r="O231">
            <v>11</v>
          </cell>
        </row>
        <row r="232">
          <cell r="C232">
            <v>2869</v>
          </cell>
          <cell r="D232">
            <v>7</v>
          </cell>
          <cell r="E232">
            <v>7</v>
          </cell>
          <cell r="F232">
            <v>6</v>
          </cell>
          <cell r="G232">
            <v>8</v>
          </cell>
          <cell r="H232">
            <v>8</v>
          </cell>
          <cell r="I232">
            <v>8</v>
          </cell>
          <cell r="J232">
            <v>8</v>
          </cell>
          <cell r="K232">
            <v>8</v>
          </cell>
          <cell r="L232">
            <v>8</v>
          </cell>
          <cell r="M232">
            <v>9</v>
          </cell>
          <cell r="N232">
            <v>9</v>
          </cell>
          <cell r="O232">
            <v>8</v>
          </cell>
        </row>
        <row r="233">
          <cell r="C233">
            <v>1952</v>
          </cell>
          <cell r="D233">
            <v>18</v>
          </cell>
          <cell r="E233">
            <v>18</v>
          </cell>
          <cell r="F233">
            <v>18</v>
          </cell>
          <cell r="G233">
            <v>18</v>
          </cell>
          <cell r="H233">
            <v>18</v>
          </cell>
          <cell r="I233">
            <v>18</v>
          </cell>
          <cell r="J233">
            <v>15</v>
          </cell>
          <cell r="K233">
            <v>14</v>
          </cell>
          <cell r="L233">
            <v>16</v>
          </cell>
          <cell r="M233">
            <v>18</v>
          </cell>
          <cell r="N233">
            <v>18</v>
          </cell>
          <cell r="O233">
            <v>16</v>
          </cell>
        </row>
        <row r="234">
          <cell r="C234">
            <v>1953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</v>
          </cell>
          <cell r="L234">
            <v>4</v>
          </cell>
          <cell r="M234">
            <v>7</v>
          </cell>
          <cell r="N234">
            <v>8</v>
          </cell>
          <cell r="O234">
            <v>7</v>
          </cell>
        </row>
        <row r="235">
          <cell r="C235">
            <v>12335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2</v>
          </cell>
          <cell r="K235">
            <v>1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C236">
            <v>6753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5</v>
          </cell>
          <cell r="N236">
            <v>5</v>
          </cell>
          <cell r="O236">
            <v>6</v>
          </cell>
        </row>
        <row r="237">
          <cell r="C237">
            <v>6244</v>
          </cell>
          <cell r="D237">
            <v>2</v>
          </cell>
          <cell r="E237">
            <v>1</v>
          </cell>
          <cell r="F237">
            <v>2</v>
          </cell>
          <cell r="G237">
            <v>4</v>
          </cell>
          <cell r="H237">
            <v>5</v>
          </cell>
          <cell r="I237">
            <v>4</v>
          </cell>
          <cell r="J237">
            <v>4</v>
          </cell>
          <cell r="K237">
            <v>4</v>
          </cell>
          <cell r="L237">
            <v>5</v>
          </cell>
          <cell r="M237">
            <v>4</v>
          </cell>
          <cell r="N237">
            <v>4</v>
          </cell>
          <cell r="O237">
            <v>5</v>
          </cell>
        </row>
        <row r="238">
          <cell r="C238">
            <v>6114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19</v>
          </cell>
          <cell r="M238">
            <v>22</v>
          </cell>
          <cell r="N238">
            <v>22</v>
          </cell>
          <cell r="O238">
            <v>22</v>
          </cell>
        </row>
        <row r="239">
          <cell r="C239">
            <v>1045</v>
          </cell>
          <cell r="D239">
            <v>3</v>
          </cell>
          <cell r="E239">
            <v>3</v>
          </cell>
          <cell r="F239">
            <v>3</v>
          </cell>
          <cell r="G239">
            <v>3</v>
          </cell>
          <cell r="H239">
            <v>3</v>
          </cell>
          <cell r="I239">
            <v>3</v>
          </cell>
          <cell r="J239">
            <v>3</v>
          </cell>
          <cell r="K239">
            <v>3</v>
          </cell>
          <cell r="L239">
            <v>3</v>
          </cell>
          <cell r="M239">
            <v>4</v>
          </cell>
          <cell r="N239">
            <v>3</v>
          </cell>
          <cell r="O239">
            <v>4</v>
          </cell>
        </row>
        <row r="240">
          <cell r="C240">
            <v>6098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1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C241">
            <v>12434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4</v>
          </cell>
          <cell r="J241">
            <v>1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C242">
            <v>11782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4</v>
          </cell>
          <cell r="N242">
            <v>3</v>
          </cell>
          <cell r="O242">
            <v>3</v>
          </cell>
        </row>
        <row r="243">
          <cell r="C243">
            <v>175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7</v>
          </cell>
          <cell r="N243">
            <v>7</v>
          </cell>
          <cell r="O243">
            <v>7</v>
          </cell>
        </row>
        <row r="244">
          <cell r="C244">
            <v>12378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2</v>
          </cell>
          <cell r="I244">
            <v>4</v>
          </cell>
          <cell r="J244">
            <v>4</v>
          </cell>
          <cell r="K244">
            <v>5</v>
          </cell>
          <cell r="L244">
            <v>4</v>
          </cell>
          <cell r="M244">
            <v>4</v>
          </cell>
          <cell r="N244">
            <v>3</v>
          </cell>
          <cell r="O244">
            <v>3</v>
          </cell>
        </row>
        <row r="245">
          <cell r="C245">
            <v>12060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12</v>
          </cell>
          <cell r="M245">
            <v>13</v>
          </cell>
          <cell r="N245">
            <v>23</v>
          </cell>
          <cell r="O245">
            <v>18</v>
          </cell>
        </row>
        <row r="246">
          <cell r="C246">
            <v>6259</v>
          </cell>
          <cell r="D246">
            <v>2</v>
          </cell>
          <cell r="E246">
            <v>8</v>
          </cell>
          <cell r="F246">
            <v>10</v>
          </cell>
          <cell r="G246">
            <v>9</v>
          </cell>
          <cell r="H246">
            <v>9</v>
          </cell>
          <cell r="I246">
            <v>7</v>
          </cell>
          <cell r="J246">
            <v>11</v>
          </cell>
          <cell r="K246">
            <v>11</v>
          </cell>
          <cell r="L246">
            <v>12</v>
          </cell>
          <cell r="M246">
            <v>14</v>
          </cell>
          <cell r="N246">
            <v>11</v>
          </cell>
          <cell r="O246">
            <v>12</v>
          </cell>
        </row>
        <row r="247">
          <cell r="C247">
            <v>6255</v>
          </cell>
          <cell r="D247">
            <v>2</v>
          </cell>
          <cell r="E247">
            <v>2</v>
          </cell>
          <cell r="F247">
            <v>2</v>
          </cell>
          <cell r="G247">
            <v>2</v>
          </cell>
          <cell r="H247">
            <v>2</v>
          </cell>
          <cell r="I247">
            <v>2</v>
          </cell>
          <cell r="J247">
            <v>2</v>
          </cell>
          <cell r="K247">
            <v>2</v>
          </cell>
          <cell r="L247">
            <v>2</v>
          </cell>
          <cell r="M247">
            <v>2</v>
          </cell>
          <cell r="N247">
            <v>2</v>
          </cell>
          <cell r="O247">
            <v>1</v>
          </cell>
        </row>
        <row r="248">
          <cell r="C248">
            <v>2110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34</v>
          </cell>
          <cell r="M248">
            <v>40</v>
          </cell>
          <cell r="N248">
            <v>41</v>
          </cell>
          <cell r="O248">
            <v>39</v>
          </cell>
        </row>
        <row r="249">
          <cell r="C249">
            <v>6234</v>
          </cell>
          <cell r="D249">
            <v>10</v>
          </cell>
          <cell r="E249">
            <v>8</v>
          </cell>
          <cell r="F249">
            <v>8</v>
          </cell>
          <cell r="G249">
            <v>8</v>
          </cell>
          <cell r="H249">
            <v>10</v>
          </cell>
          <cell r="I249">
            <v>12</v>
          </cell>
          <cell r="J249">
            <v>12</v>
          </cell>
          <cell r="K249">
            <v>11</v>
          </cell>
          <cell r="L249">
            <v>12</v>
          </cell>
          <cell r="M249">
            <v>12</v>
          </cell>
          <cell r="N249">
            <v>11</v>
          </cell>
          <cell r="O249">
            <v>9</v>
          </cell>
        </row>
        <row r="250">
          <cell r="C250">
            <v>1685</v>
          </cell>
          <cell r="D250">
            <v>22</v>
          </cell>
          <cell r="E250">
            <v>22</v>
          </cell>
          <cell r="F250">
            <v>22</v>
          </cell>
          <cell r="G250">
            <v>22</v>
          </cell>
          <cell r="H250">
            <v>24</v>
          </cell>
          <cell r="I250">
            <v>22</v>
          </cell>
          <cell r="J250">
            <v>20</v>
          </cell>
          <cell r="K250">
            <v>22</v>
          </cell>
          <cell r="L250">
            <v>21</v>
          </cell>
          <cell r="M250">
            <v>20</v>
          </cell>
          <cell r="N250">
            <v>22</v>
          </cell>
          <cell r="O250">
            <v>22</v>
          </cell>
        </row>
        <row r="251">
          <cell r="C251">
            <v>6267</v>
          </cell>
          <cell r="D251">
            <v>4</v>
          </cell>
          <cell r="E251">
            <v>4</v>
          </cell>
          <cell r="F251">
            <v>9</v>
          </cell>
          <cell r="G251">
            <v>9</v>
          </cell>
          <cell r="H251">
            <v>9</v>
          </cell>
          <cell r="I251">
            <v>6</v>
          </cell>
          <cell r="J251">
            <v>2</v>
          </cell>
          <cell r="K251">
            <v>1</v>
          </cell>
          <cell r="L251">
            <v>2</v>
          </cell>
          <cell r="M251">
            <v>1</v>
          </cell>
          <cell r="N251">
            <v>1</v>
          </cell>
          <cell r="O251">
            <v>2</v>
          </cell>
        </row>
        <row r="252">
          <cell r="C252">
            <v>12217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6</v>
          </cell>
          <cell r="O252">
            <v>3</v>
          </cell>
        </row>
        <row r="253">
          <cell r="C253">
            <v>11291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3</v>
          </cell>
          <cell r="J253">
            <v>5</v>
          </cell>
          <cell r="K253">
            <v>6</v>
          </cell>
          <cell r="L253">
            <v>6</v>
          </cell>
          <cell r="M253">
            <v>5</v>
          </cell>
          <cell r="N253">
            <v>5</v>
          </cell>
          <cell r="O253">
            <v>4</v>
          </cell>
        </row>
        <row r="254">
          <cell r="C254">
            <v>1973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4</v>
          </cell>
          <cell r="O254">
            <v>5</v>
          </cell>
        </row>
        <row r="255">
          <cell r="C255">
            <v>6750</v>
          </cell>
          <cell r="D255">
            <v>24</v>
          </cell>
          <cell r="E255">
            <v>22</v>
          </cell>
          <cell r="F255">
            <v>20</v>
          </cell>
          <cell r="G255">
            <v>10</v>
          </cell>
          <cell r="H255">
            <v>6</v>
          </cell>
          <cell r="I255">
            <v>6</v>
          </cell>
          <cell r="J255">
            <v>4</v>
          </cell>
          <cell r="K255">
            <v>2</v>
          </cell>
          <cell r="L255">
            <v>2</v>
          </cell>
          <cell r="M255">
            <v>0</v>
          </cell>
          <cell r="N255">
            <v>0</v>
          </cell>
          <cell r="O255">
            <v>0</v>
          </cell>
        </row>
        <row r="256">
          <cell r="C256">
            <v>1094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12</v>
          </cell>
          <cell r="O256">
            <v>10</v>
          </cell>
        </row>
        <row r="257">
          <cell r="C257">
            <v>6148</v>
          </cell>
          <cell r="D257">
            <v>1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C258">
            <v>901</v>
          </cell>
          <cell r="D258">
            <v>24</v>
          </cell>
          <cell r="E258">
            <v>22</v>
          </cell>
          <cell r="F258">
            <v>22</v>
          </cell>
          <cell r="G258">
            <v>24</v>
          </cell>
          <cell r="H258">
            <v>24</v>
          </cell>
          <cell r="I258">
            <v>23</v>
          </cell>
          <cell r="J258">
            <v>24</v>
          </cell>
          <cell r="K258">
            <v>23</v>
          </cell>
          <cell r="L258">
            <v>23</v>
          </cell>
          <cell r="M258">
            <v>16</v>
          </cell>
          <cell r="N258">
            <v>17</v>
          </cell>
          <cell r="O258">
            <v>17</v>
          </cell>
        </row>
        <row r="259">
          <cell r="C259">
            <v>603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75</v>
          </cell>
          <cell r="I259">
            <v>119</v>
          </cell>
          <cell r="J259">
            <v>127</v>
          </cell>
          <cell r="K259">
            <v>139</v>
          </cell>
          <cell r="L259">
            <v>147</v>
          </cell>
          <cell r="M259">
            <v>157</v>
          </cell>
          <cell r="N259">
            <v>171</v>
          </cell>
          <cell r="O259">
            <v>169</v>
          </cell>
        </row>
        <row r="260">
          <cell r="C260">
            <v>6751</v>
          </cell>
          <cell r="D260">
            <v>0</v>
          </cell>
          <cell r="E260">
            <v>1</v>
          </cell>
          <cell r="F260">
            <v>4</v>
          </cell>
          <cell r="G260">
            <v>7</v>
          </cell>
          <cell r="H260">
            <v>7</v>
          </cell>
          <cell r="I260">
            <v>8</v>
          </cell>
          <cell r="J260">
            <v>4</v>
          </cell>
          <cell r="K260">
            <v>4</v>
          </cell>
          <cell r="L260">
            <v>5</v>
          </cell>
          <cell r="M260">
            <v>6</v>
          </cell>
          <cell r="N260">
            <v>4</v>
          </cell>
          <cell r="O260">
            <v>6</v>
          </cell>
        </row>
        <row r="261">
          <cell r="C261">
            <v>1008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38</v>
          </cell>
          <cell r="J261">
            <v>40</v>
          </cell>
          <cell r="K261">
            <v>40</v>
          </cell>
          <cell r="L261">
            <v>41</v>
          </cell>
          <cell r="M261">
            <v>42</v>
          </cell>
          <cell r="N261">
            <v>42</v>
          </cell>
          <cell r="O261">
            <v>43</v>
          </cell>
        </row>
        <row r="262">
          <cell r="C262">
            <v>12424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10</v>
          </cell>
          <cell r="K262">
            <v>16</v>
          </cell>
          <cell r="L262">
            <v>14</v>
          </cell>
          <cell r="M262">
            <v>16</v>
          </cell>
          <cell r="N262">
            <v>15</v>
          </cell>
          <cell r="O262">
            <v>7</v>
          </cell>
        </row>
        <row r="263">
          <cell r="C263">
            <v>6667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1</v>
          </cell>
          <cell r="O263">
            <v>0</v>
          </cell>
        </row>
        <row r="264">
          <cell r="C264">
            <v>12259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5</v>
          </cell>
          <cell r="L264">
            <v>8</v>
          </cell>
          <cell r="M264">
            <v>10</v>
          </cell>
          <cell r="N264">
            <v>11</v>
          </cell>
          <cell r="O264">
            <v>10</v>
          </cell>
        </row>
        <row r="265">
          <cell r="C265">
            <v>1011</v>
          </cell>
          <cell r="D265">
            <v>5</v>
          </cell>
          <cell r="E265">
            <v>5</v>
          </cell>
          <cell r="F265">
            <v>5</v>
          </cell>
          <cell r="G265">
            <v>5</v>
          </cell>
          <cell r="H265">
            <v>5</v>
          </cell>
          <cell r="I265">
            <v>5</v>
          </cell>
          <cell r="J265">
            <v>5</v>
          </cell>
          <cell r="K265">
            <v>5</v>
          </cell>
          <cell r="L265">
            <v>5</v>
          </cell>
          <cell r="M265">
            <v>5</v>
          </cell>
          <cell r="N265">
            <v>5</v>
          </cell>
          <cell r="O265">
            <v>6</v>
          </cell>
        </row>
        <row r="266">
          <cell r="C266">
            <v>616</v>
          </cell>
          <cell r="D266">
            <v>30</v>
          </cell>
          <cell r="E266">
            <v>29</v>
          </cell>
          <cell r="F266">
            <v>31</v>
          </cell>
          <cell r="G266">
            <v>31</v>
          </cell>
          <cell r="H266">
            <v>28</v>
          </cell>
          <cell r="I266">
            <v>30</v>
          </cell>
          <cell r="J266">
            <v>30</v>
          </cell>
          <cell r="K266">
            <v>32</v>
          </cell>
          <cell r="L266">
            <v>34</v>
          </cell>
          <cell r="M266">
            <v>34</v>
          </cell>
          <cell r="N266">
            <v>33</v>
          </cell>
          <cell r="O266">
            <v>33</v>
          </cell>
        </row>
        <row r="267">
          <cell r="C267">
            <v>6184</v>
          </cell>
          <cell r="D267">
            <v>3</v>
          </cell>
          <cell r="E267">
            <v>3</v>
          </cell>
          <cell r="F267">
            <v>2</v>
          </cell>
          <cell r="G267">
            <v>2</v>
          </cell>
          <cell r="H267">
            <v>2</v>
          </cell>
          <cell r="I267">
            <v>3</v>
          </cell>
          <cell r="J267">
            <v>2</v>
          </cell>
          <cell r="K267">
            <v>2</v>
          </cell>
          <cell r="L267">
            <v>2</v>
          </cell>
          <cell r="M267">
            <v>2</v>
          </cell>
          <cell r="N267">
            <v>0</v>
          </cell>
          <cell r="O267">
            <v>0</v>
          </cell>
        </row>
        <row r="268">
          <cell r="C268">
            <v>12024</v>
          </cell>
          <cell r="D268">
            <v>12</v>
          </cell>
          <cell r="E268">
            <v>11</v>
          </cell>
          <cell r="F268">
            <v>9</v>
          </cell>
          <cell r="G268">
            <v>5</v>
          </cell>
          <cell r="H268">
            <v>5</v>
          </cell>
          <cell r="I268">
            <v>3</v>
          </cell>
          <cell r="J268">
            <v>4</v>
          </cell>
          <cell r="K268">
            <v>0</v>
          </cell>
          <cell r="L268">
            <v>0</v>
          </cell>
          <cell r="M268">
            <v>2</v>
          </cell>
          <cell r="N268">
            <v>0</v>
          </cell>
          <cell r="O268">
            <v>0</v>
          </cell>
        </row>
        <row r="269">
          <cell r="C269">
            <v>6188</v>
          </cell>
          <cell r="D269">
            <v>16</v>
          </cell>
          <cell r="E269">
            <v>15</v>
          </cell>
          <cell r="F269">
            <v>7</v>
          </cell>
          <cell r="G269">
            <v>3</v>
          </cell>
          <cell r="H269">
            <v>3</v>
          </cell>
          <cell r="I269">
            <v>3</v>
          </cell>
          <cell r="J269">
            <v>2</v>
          </cell>
          <cell r="K269">
            <v>1</v>
          </cell>
          <cell r="L269">
            <v>3</v>
          </cell>
          <cell r="M269">
            <v>2</v>
          </cell>
          <cell r="N269">
            <v>0</v>
          </cell>
          <cell r="O269">
            <v>1</v>
          </cell>
        </row>
        <row r="270">
          <cell r="C270">
            <v>1024</v>
          </cell>
          <cell r="D270">
            <v>14</v>
          </cell>
          <cell r="E270">
            <v>14</v>
          </cell>
          <cell r="F270">
            <v>13</v>
          </cell>
          <cell r="G270">
            <v>15</v>
          </cell>
          <cell r="H270">
            <v>12</v>
          </cell>
          <cell r="I270">
            <v>15</v>
          </cell>
          <cell r="J270">
            <v>13</v>
          </cell>
          <cell r="K270">
            <v>16</v>
          </cell>
          <cell r="L270">
            <v>27</v>
          </cell>
          <cell r="M270">
            <v>24</v>
          </cell>
          <cell r="N270">
            <v>24</v>
          </cell>
          <cell r="O270">
            <v>25</v>
          </cell>
        </row>
        <row r="271">
          <cell r="C271">
            <v>12427</v>
          </cell>
          <cell r="D271">
            <v>0</v>
          </cell>
          <cell r="E271">
            <v>0</v>
          </cell>
          <cell r="F271">
            <v>0</v>
          </cell>
          <cell r="G271">
            <v>4</v>
          </cell>
          <cell r="H271">
            <v>4</v>
          </cell>
          <cell r="I271">
            <v>5</v>
          </cell>
          <cell r="J271">
            <v>5</v>
          </cell>
          <cell r="K271">
            <v>6</v>
          </cell>
          <cell r="L271">
            <v>5</v>
          </cell>
          <cell r="M271">
            <v>4</v>
          </cell>
          <cell r="N271">
            <v>5</v>
          </cell>
          <cell r="O271">
            <v>4</v>
          </cell>
        </row>
        <row r="272">
          <cell r="C272">
            <v>2040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8</v>
          </cell>
          <cell r="M272">
            <v>9</v>
          </cell>
          <cell r="N272">
            <v>8</v>
          </cell>
          <cell r="O272">
            <v>8</v>
          </cell>
        </row>
        <row r="273">
          <cell r="C273">
            <v>12374</v>
          </cell>
          <cell r="D273">
            <v>0</v>
          </cell>
          <cell r="E273">
            <v>0</v>
          </cell>
          <cell r="F273">
            <v>0</v>
          </cell>
          <cell r="G273">
            <v>2</v>
          </cell>
          <cell r="H273">
            <v>4</v>
          </cell>
          <cell r="I273">
            <v>4</v>
          </cell>
          <cell r="J273">
            <v>4</v>
          </cell>
          <cell r="K273">
            <v>4</v>
          </cell>
          <cell r="L273">
            <v>10</v>
          </cell>
          <cell r="M273">
            <v>9</v>
          </cell>
          <cell r="N273">
            <v>10</v>
          </cell>
          <cell r="O273">
            <v>10</v>
          </cell>
        </row>
        <row r="274">
          <cell r="C274">
            <v>6666</v>
          </cell>
          <cell r="D274">
            <v>6</v>
          </cell>
          <cell r="E274">
            <v>4</v>
          </cell>
          <cell r="F274">
            <v>5</v>
          </cell>
          <cell r="G274">
            <v>5</v>
          </cell>
          <cell r="H274">
            <v>4</v>
          </cell>
          <cell r="I274">
            <v>4</v>
          </cell>
          <cell r="J274">
            <v>4</v>
          </cell>
          <cell r="K274">
            <v>4</v>
          </cell>
          <cell r="L274">
            <v>3</v>
          </cell>
          <cell r="M274">
            <v>4</v>
          </cell>
          <cell r="N274">
            <v>2</v>
          </cell>
          <cell r="O274">
            <v>2</v>
          </cell>
        </row>
        <row r="275">
          <cell r="C275">
            <v>5903</v>
          </cell>
          <cell r="D275">
            <v>0</v>
          </cell>
          <cell r="E275">
            <v>0</v>
          </cell>
          <cell r="F275">
            <v>8</v>
          </cell>
          <cell r="G275">
            <v>4</v>
          </cell>
          <cell r="H275">
            <v>3</v>
          </cell>
          <cell r="I275">
            <v>5</v>
          </cell>
          <cell r="J275">
            <v>7</v>
          </cell>
          <cell r="K275">
            <v>7</v>
          </cell>
          <cell r="L275">
            <v>11</v>
          </cell>
          <cell r="M275">
            <v>8</v>
          </cell>
          <cell r="N275">
            <v>9</v>
          </cell>
          <cell r="O275">
            <v>10</v>
          </cell>
        </row>
        <row r="276">
          <cell r="C276">
            <v>6757</v>
          </cell>
          <cell r="D276">
            <v>8</v>
          </cell>
          <cell r="E276">
            <v>7</v>
          </cell>
          <cell r="F276">
            <v>9</v>
          </cell>
          <cell r="G276">
            <v>8</v>
          </cell>
          <cell r="H276">
            <v>9</v>
          </cell>
          <cell r="I276">
            <v>8</v>
          </cell>
          <cell r="J276">
            <v>8</v>
          </cell>
          <cell r="K276">
            <v>8</v>
          </cell>
          <cell r="L276">
            <v>9</v>
          </cell>
          <cell r="M276">
            <v>9</v>
          </cell>
          <cell r="N276">
            <v>9</v>
          </cell>
          <cell r="O276">
            <v>13</v>
          </cell>
        </row>
        <row r="277">
          <cell r="C277">
            <v>1036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20</v>
          </cell>
          <cell r="J277">
            <v>21</v>
          </cell>
          <cell r="K277">
            <v>21</v>
          </cell>
          <cell r="L277">
            <v>23</v>
          </cell>
          <cell r="M277">
            <v>21</v>
          </cell>
          <cell r="N277">
            <v>23</v>
          </cell>
          <cell r="O277">
            <v>26</v>
          </cell>
        </row>
        <row r="278">
          <cell r="C278">
            <v>2109</v>
          </cell>
          <cell r="D278">
            <v>52</v>
          </cell>
          <cell r="E278">
            <v>51</v>
          </cell>
          <cell r="F278">
            <v>50</v>
          </cell>
          <cell r="G278">
            <v>55</v>
          </cell>
          <cell r="H278">
            <v>50</v>
          </cell>
          <cell r="I278">
            <v>54</v>
          </cell>
          <cell r="J278">
            <v>51</v>
          </cell>
          <cell r="K278">
            <v>50</v>
          </cell>
          <cell r="L278">
            <v>49</v>
          </cell>
          <cell r="M278">
            <v>55</v>
          </cell>
          <cell r="N278">
            <v>50</v>
          </cell>
          <cell r="O278">
            <v>49</v>
          </cell>
        </row>
        <row r="279">
          <cell r="C279">
            <v>1128</v>
          </cell>
          <cell r="D279">
            <v>5</v>
          </cell>
          <cell r="E279">
            <v>6</v>
          </cell>
          <cell r="F279">
            <v>6</v>
          </cell>
          <cell r="G279">
            <v>4</v>
          </cell>
          <cell r="H279">
            <v>5</v>
          </cell>
          <cell r="I279">
            <v>4</v>
          </cell>
          <cell r="J279">
            <v>4</v>
          </cell>
          <cell r="K279">
            <v>4</v>
          </cell>
          <cell r="L279">
            <v>4</v>
          </cell>
          <cell r="M279">
            <v>4</v>
          </cell>
          <cell r="N279">
            <v>4</v>
          </cell>
          <cell r="O279">
            <v>3</v>
          </cell>
        </row>
        <row r="280">
          <cell r="C280">
            <v>2637</v>
          </cell>
          <cell r="D280">
            <v>11</v>
          </cell>
          <cell r="E280">
            <v>11</v>
          </cell>
          <cell r="F280">
            <v>12</v>
          </cell>
          <cell r="G280">
            <v>11</v>
          </cell>
          <cell r="H280">
            <v>11</v>
          </cell>
          <cell r="I280">
            <v>11</v>
          </cell>
          <cell r="J280">
            <v>11</v>
          </cell>
          <cell r="K280">
            <v>10</v>
          </cell>
          <cell r="L280">
            <v>10</v>
          </cell>
          <cell r="M280">
            <v>13</v>
          </cell>
          <cell r="N280">
            <v>12</v>
          </cell>
          <cell r="O280">
            <v>11</v>
          </cell>
        </row>
        <row r="281">
          <cell r="C281">
            <v>1923</v>
          </cell>
          <cell r="D281">
            <v>5</v>
          </cell>
          <cell r="E281">
            <v>5</v>
          </cell>
          <cell r="F281">
            <v>6</v>
          </cell>
          <cell r="G281">
            <v>5</v>
          </cell>
          <cell r="H281">
            <v>6</v>
          </cell>
          <cell r="I281">
            <v>5</v>
          </cell>
          <cell r="J281">
            <v>8</v>
          </cell>
          <cell r="K281">
            <v>5</v>
          </cell>
          <cell r="L281">
            <v>13</v>
          </cell>
          <cell r="M281">
            <v>11</v>
          </cell>
          <cell r="N281">
            <v>12</v>
          </cell>
          <cell r="O281">
            <v>14</v>
          </cell>
        </row>
        <row r="282">
          <cell r="C282">
            <v>11753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2</v>
          </cell>
          <cell r="M282">
            <v>4</v>
          </cell>
          <cell r="N282">
            <v>4</v>
          </cell>
          <cell r="O282">
            <v>5</v>
          </cell>
        </row>
        <row r="283">
          <cell r="C283">
            <v>2837</v>
          </cell>
          <cell r="D283">
            <v>7</v>
          </cell>
          <cell r="E283">
            <v>8</v>
          </cell>
          <cell r="F283">
            <v>10</v>
          </cell>
          <cell r="G283">
            <v>10</v>
          </cell>
          <cell r="H283">
            <v>9</v>
          </cell>
          <cell r="I283">
            <v>9</v>
          </cell>
          <cell r="J283">
            <v>10</v>
          </cell>
          <cell r="K283">
            <v>11</v>
          </cell>
          <cell r="L283">
            <v>11</v>
          </cell>
          <cell r="M283">
            <v>12</v>
          </cell>
          <cell r="N283">
            <v>11</v>
          </cell>
          <cell r="O283">
            <v>11</v>
          </cell>
        </row>
        <row r="284">
          <cell r="C284">
            <v>997</v>
          </cell>
          <cell r="D284">
            <v>0</v>
          </cell>
          <cell r="E284">
            <v>0</v>
          </cell>
          <cell r="F284">
            <v>21</v>
          </cell>
          <cell r="G284">
            <v>21</v>
          </cell>
          <cell r="H284">
            <v>21</v>
          </cell>
          <cell r="I284">
            <v>21</v>
          </cell>
          <cell r="J284">
            <v>22</v>
          </cell>
          <cell r="K284">
            <v>24</v>
          </cell>
          <cell r="L284">
            <v>22</v>
          </cell>
          <cell r="M284">
            <v>25</v>
          </cell>
          <cell r="N284">
            <v>26</v>
          </cell>
          <cell r="O284">
            <v>25</v>
          </cell>
        </row>
        <row r="285">
          <cell r="C285">
            <v>6273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7</v>
          </cell>
          <cell r="J285">
            <v>30</v>
          </cell>
          <cell r="K285">
            <v>44</v>
          </cell>
          <cell r="L285">
            <v>43</v>
          </cell>
          <cell r="M285">
            <v>43</v>
          </cell>
          <cell r="N285">
            <v>45</v>
          </cell>
          <cell r="O285">
            <v>49</v>
          </cell>
        </row>
        <row r="286">
          <cell r="C286">
            <v>2543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12</v>
          </cell>
          <cell r="M286">
            <v>11</v>
          </cell>
          <cell r="N286">
            <v>13</v>
          </cell>
          <cell r="O286">
            <v>14</v>
          </cell>
        </row>
        <row r="287">
          <cell r="C287">
            <v>2034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21</v>
          </cell>
        </row>
        <row r="288">
          <cell r="C288">
            <v>2112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23</v>
          </cell>
          <cell r="K288">
            <v>26</v>
          </cell>
          <cell r="L288">
            <v>24</v>
          </cell>
          <cell r="M288">
            <v>24</v>
          </cell>
          <cell r="N288">
            <v>26</v>
          </cell>
          <cell r="O288">
            <v>25</v>
          </cell>
        </row>
        <row r="289">
          <cell r="C289">
            <v>6212</v>
          </cell>
          <cell r="D289">
            <v>10</v>
          </cell>
          <cell r="E289">
            <v>9</v>
          </cell>
          <cell r="F289">
            <v>11</v>
          </cell>
          <cell r="G289">
            <v>9</v>
          </cell>
          <cell r="H289">
            <v>12</v>
          </cell>
          <cell r="I289">
            <v>10</v>
          </cell>
          <cell r="J289">
            <v>11</v>
          </cell>
          <cell r="K289">
            <v>9</v>
          </cell>
          <cell r="L289">
            <v>9</v>
          </cell>
          <cell r="M289">
            <v>10</v>
          </cell>
          <cell r="N289">
            <v>10</v>
          </cell>
          <cell r="O289">
            <v>11</v>
          </cell>
        </row>
        <row r="290">
          <cell r="C290">
            <v>3142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19</v>
          </cell>
          <cell r="O290">
            <v>21</v>
          </cell>
        </row>
        <row r="291">
          <cell r="C291">
            <v>6193</v>
          </cell>
          <cell r="D291">
            <v>18</v>
          </cell>
          <cell r="E291">
            <v>23</v>
          </cell>
          <cell r="F291">
            <v>19</v>
          </cell>
          <cell r="G291">
            <v>14</v>
          </cell>
          <cell r="H291">
            <v>9</v>
          </cell>
          <cell r="I291">
            <v>3</v>
          </cell>
          <cell r="J291">
            <v>0</v>
          </cell>
          <cell r="K291">
            <v>1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</row>
        <row r="292">
          <cell r="C292">
            <v>2103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1</v>
          </cell>
        </row>
        <row r="293">
          <cell r="C293">
            <v>864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27</v>
          </cell>
          <cell r="L293">
            <v>36</v>
          </cell>
          <cell r="M293">
            <v>30</v>
          </cell>
          <cell r="N293">
            <v>32</v>
          </cell>
          <cell r="O293">
            <v>29</v>
          </cell>
        </row>
        <row r="294">
          <cell r="C294">
            <v>6664</v>
          </cell>
          <cell r="D294">
            <v>16</v>
          </cell>
          <cell r="E294">
            <v>20</v>
          </cell>
          <cell r="F294">
            <v>22</v>
          </cell>
          <cell r="G294">
            <v>24</v>
          </cell>
          <cell r="H294">
            <v>24</v>
          </cell>
          <cell r="I294">
            <v>24</v>
          </cell>
          <cell r="J294">
            <v>26</v>
          </cell>
          <cell r="K294">
            <v>25</v>
          </cell>
          <cell r="L294">
            <v>26</v>
          </cell>
          <cell r="M294">
            <v>29</v>
          </cell>
          <cell r="N294">
            <v>35</v>
          </cell>
          <cell r="O294">
            <v>32</v>
          </cell>
        </row>
        <row r="295">
          <cell r="C295">
            <v>12450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2</v>
          </cell>
          <cell r="K295">
            <v>2</v>
          </cell>
          <cell r="L295">
            <v>2</v>
          </cell>
          <cell r="M295">
            <v>2</v>
          </cell>
          <cell r="N295">
            <v>2</v>
          </cell>
          <cell r="O295">
            <v>2</v>
          </cell>
        </row>
        <row r="296">
          <cell r="C296">
            <v>11407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1</v>
          </cell>
        </row>
        <row r="297">
          <cell r="C297">
            <v>12298</v>
          </cell>
          <cell r="D297">
            <v>0</v>
          </cell>
          <cell r="E297">
            <v>0</v>
          </cell>
          <cell r="F297">
            <v>0</v>
          </cell>
          <cell r="G297">
            <v>3</v>
          </cell>
          <cell r="H297">
            <v>3</v>
          </cell>
          <cell r="I297">
            <v>0</v>
          </cell>
          <cell r="J297">
            <v>0</v>
          </cell>
          <cell r="K297">
            <v>0</v>
          </cell>
          <cell r="L297">
            <v>1</v>
          </cell>
          <cell r="M297">
            <v>4</v>
          </cell>
          <cell r="N297">
            <v>15</v>
          </cell>
          <cell r="O297">
            <v>16</v>
          </cell>
        </row>
        <row r="298">
          <cell r="C298">
            <v>12429</v>
          </cell>
          <cell r="D298">
            <v>0</v>
          </cell>
          <cell r="E298">
            <v>0</v>
          </cell>
          <cell r="F298">
            <v>0</v>
          </cell>
          <cell r="G298">
            <v>3</v>
          </cell>
          <cell r="H298">
            <v>1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1</v>
          </cell>
          <cell r="N298">
            <v>0</v>
          </cell>
          <cell r="O298">
            <v>0</v>
          </cell>
        </row>
        <row r="299">
          <cell r="C299">
            <v>1095</v>
          </cell>
          <cell r="D299">
            <v>16</v>
          </cell>
          <cell r="E299">
            <v>16</v>
          </cell>
          <cell r="F299">
            <v>15</v>
          </cell>
          <cell r="G299">
            <v>15</v>
          </cell>
          <cell r="H299">
            <v>15</v>
          </cell>
          <cell r="I299">
            <v>16</v>
          </cell>
          <cell r="J299">
            <v>16</v>
          </cell>
          <cell r="K299">
            <v>16</v>
          </cell>
          <cell r="L299">
            <v>16</v>
          </cell>
          <cell r="M299">
            <v>15</v>
          </cell>
          <cell r="N299">
            <v>16</v>
          </cell>
          <cell r="O299">
            <v>14</v>
          </cell>
        </row>
        <row r="300">
          <cell r="C300">
            <v>6784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1</v>
          </cell>
          <cell r="J300">
            <v>2</v>
          </cell>
          <cell r="K300">
            <v>3</v>
          </cell>
          <cell r="L300">
            <v>3</v>
          </cell>
          <cell r="M300">
            <v>3</v>
          </cell>
          <cell r="N300">
            <v>3</v>
          </cell>
          <cell r="O300">
            <v>3</v>
          </cell>
        </row>
        <row r="301">
          <cell r="C301">
            <v>1096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9</v>
          </cell>
        </row>
        <row r="302">
          <cell r="C302">
            <v>6747</v>
          </cell>
          <cell r="D302">
            <v>0</v>
          </cell>
          <cell r="E302">
            <v>0</v>
          </cell>
          <cell r="F302">
            <v>12</v>
          </cell>
          <cell r="G302">
            <v>12</v>
          </cell>
          <cell r="H302">
            <v>12</v>
          </cell>
          <cell r="I302">
            <v>12</v>
          </cell>
          <cell r="J302">
            <v>12</v>
          </cell>
          <cell r="K302">
            <v>12</v>
          </cell>
          <cell r="L302">
            <v>11</v>
          </cell>
          <cell r="M302">
            <v>13</v>
          </cell>
          <cell r="N302">
            <v>13</v>
          </cell>
          <cell r="O302">
            <v>11</v>
          </cell>
        </row>
        <row r="303">
          <cell r="C303">
            <v>215</v>
          </cell>
          <cell r="D303">
            <v>38</v>
          </cell>
          <cell r="E303">
            <v>37</v>
          </cell>
          <cell r="F303">
            <v>38</v>
          </cell>
          <cell r="G303">
            <v>38</v>
          </cell>
          <cell r="H303">
            <v>38</v>
          </cell>
          <cell r="I303">
            <v>37</v>
          </cell>
          <cell r="J303">
            <v>36</v>
          </cell>
          <cell r="K303">
            <v>37</v>
          </cell>
          <cell r="L303">
            <v>37</v>
          </cell>
          <cell r="M303">
            <v>36</v>
          </cell>
          <cell r="N303">
            <v>39</v>
          </cell>
          <cell r="O303">
            <v>36</v>
          </cell>
        </row>
        <row r="304">
          <cell r="C304">
            <v>904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61</v>
          </cell>
          <cell r="J304">
            <v>60</v>
          </cell>
          <cell r="K304">
            <v>61</v>
          </cell>
          <cell r="L304">
            <v>50</v>
          </cell>
          <cell r="M304">
            <v>23</v>
          </cell>
          <cell r="N304">
            <v>14</v>
          </cell>
          <cell r="O304">
            <v>4</v>
          </cell>
        </row>
        <row r="305">
          <cell r="C305">
            <v>703</v>
          </cell>
          <cell r="D305">
            <v>8</v>
          </cell>
          <cell r="E305">
            <v>10</v>
          </cell>
          <cell r="F305">
            <v>8</v>
          </cell>
          <cell r="G305">
            <v>7</v>
          </cell>
          <cell r="H305">
            <v>7</v>
          </cell>
          <cell r="I305">
            <v>7</v>
          </cell>
          <cell r="J305">
            <v>7</v>
          </cell>
          <cell r="K305">
            <v>6</v>
          </cell>
          <cell r="L305">
            <v>6</v>
          </cell>
          <cell r="M305">
            <v>7</v>
          </cell>
          <cell r="N305">
            <v>5</v>
          </cell>
          <cell r="O305">
            <v>7</v>
          </cell>
        </row>
        <row r="306">
          <cell r="C306">
            <v>11457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</v>
          </cell>
        </row>
        <row r="307">
          <cell r="C307">
            <v>6755</v>
          </cell>
          <cell r="D307">
            <v>0</v>
          </cell>
          <cell r="E307">
            <v>1</v>
          </cell>
          <cell r="F307">
            <v>5</v>
          </cell>
          <cell r="G307">
            <v>5</v>
          </cell>
          <cell r="H307">
            <v>5</v>
          </cell>
          <cell r="I307">
            <v>5</v>
          </cell>
          <cell r="J307">
            <v>15</v>
          </cell>
          <cell r="K307">
            <v>13</v>
          </cell>
          <cell r="L307">
            <v>12</v>
          </cell>
          <cell r="M307">
            <v>13</v>
          </cell>
          <cell r="N307">
            <v>14</v>
          </cell>
          <cell r="O307">
            <v>14</v>
          </cell>
        </row>
        <row r="308">
          <cell r="C308">
            <v>917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5</v>
          </cell>
          <cell r="J308">
            <v>7</v>
          </cell>
          <cell r="K308">
            <v>11</v>
          </cell>
          <cell r="L308">
            <v>12</v>
          </cell>
          <cell r="M308">
            <v>10</v>
          </cell>
          <cell r="N308">
            <v>9</v>
          </cell>
          <cell r="O308">
            <v>11</v>
          </cell>
        </row>
        <row r="309">
          <cell r="C309">
            <v>11000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4</v>
          </cell>
          <cell r="O309">
            <v>11</v>
          </cell>
        </row>
        <row r="310">
          <cell r="C310">
            <v>11000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2</v>
          </cell>
        </row>
        <row r="311">
          <cell r="C311">
            <v>1027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9</v>
          </cell>
          <cell r="K311">
            <v>11</v>
          </cell>
          <cell r="L311">
            <v>11</v>
          </cell>
          <cell r="M311">
            <v>10</v>
          </cell>
          <cell r="N311">
            <v>12</v>
          </cell>
          <cell r="O311">
            <v>13</v>
          </cell>
        </row>
        <row r="312">
          <cell r="C312">
            <v>8852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29</v>
          </cell>
        </row>
        <row r="313">
          <cell r="C313">
            <v>629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10</v>
          </cell>
          <cell r="N313">
            <v>15</v>
          </cell>
          <cell r="O313">
            <v>13</v>
          </cell>
        </row>
        <row r="314">
          <cell r="C314">
            <v>2014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2</v>
          </cell>
          <cell r="M314">
            <v>3</v>
          </cell>
          <cell r="N314">
            <v>3</v>
          </cell>
          <cell r="O314">
            <v>2</v>
          </cell>
        </row>
        <row r="315">
          <cell r="C315">
            <v>12425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1</v>
          </cell>
          <cell r="K315">
            <v>1</v>
          </cell>
          <cell r="L315">
            <v>1</v>
          </cell>
          <cell r="M315">
            <v>1</v>
          </cell>
          <cell r="N315">
            <v>1</v>
          </cell>
          <cell r="O315">
            <v>2</v>
          </cell>
        </row>
        <row r="316">
          <cell r="C316">
            <v>1122</v>
          </cell>
          <cell r="D316">
            <v>0</v>
          </cell>
          <cell r="E316">
            <v>14</v>
          </cell>
          <cell r="F316">
            <v>12</v>
          </cell>
          <cell r="G316">
            <v>12</v>
          </cell>
          <cell r="H316">
            <v>12</v>
          </cell>
          <cell r="I316">
            <v>12</v>
          </cell>
          <cell r="J316">
            <v>12</v>
          </cell>
          <cell r="K316">
            <v>12</v>
          </cell>
          <cell r="L316">
            <v>12</v>
          </cell>
          <cell r="M316">
            <v>11</v>
          </cell>
          <cell r="N316">
            <v>11</v>
          </cell>
          <cell r="O316">
            <v>10</v>
          </cell>
        </row>
        <row r="317">
          <cell r="C317">
            <v>1127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8</v>
          </cell>
          <cell r="J317">
            <v>7</v>
          </cell>
          <cell r="K317">
            <v>14</v>
          </cell>
          <cell r="L317">
            <v>12</v>
          </cell>
          <cell r="M317">
            <v>10</v>
          </cell>
          <cell r="N317">
            <v>11</v>
          </cell>
          <cell r="O317">
            <v>8</v>
          </cell>
        </row>
        <row r="318">
          <cell r="C318">
            <v>12266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3</v>
          </cell>
          <cell r="M318">
            <v>2</v>
          </cell>
          <cell r="N318">
            <v>2</v>
          </cell>
          <cell r="O318">
            <v>10</v>
          </cell>
        </row>
        <row r="319">
          <cell r="C319">
            <v>9239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1</v>
          </cell>
          <cell r="M319">
            <v>0</v>
          </cell>
          <cell r="N319">
            <v>0</v>
          </cell>
          <cell r="O319">
            <v>0</v>
          </cell>
        </row>
        <row r="320">
          <cell r="C320">
            <v>2326</v>
          </cell>
          <cell r="D320">
            <v>14</v>
          </cell>
          <cell r="E320">
            <v>14</v>
          </cell>
          <cell r="F320">
            <v>13</v>
          </cell>
          <cell r="G320">
            <v>13</v>
          </cell>
          <cell r="H320">
            <v>13</v>
          </cell>
          <cell r="I320">
            <v>13</v>
          </cell>
          <cell r="J320">
            <v>11</v>
          </cell>
          <cell r="K320">
            <v>12</v>
          </cell>
          <cell r="L320">
            <v>12</v>
          </cell>
          <cell r="M320">
            <v>14</v>
          </cell>
          <cell r="N320">
            <v>13</v>
          </cell>
          <cell r="O320">
            <v>12</v>
          </cell>
        </row>
        <row r="321">
          <cell r="C321">
            <v>6760</v>
          </cell>
          <cell r="D321">
            <v>5</v>
          </cell>
          <cell r="E321">
            <v>6</v>
          </cell>
          <cell r="F321">
            <v>6</v>
          </cell>
          <cell r="G321">
            <v>6</v>
          </cell>
          <cell r="H321">
            <v>6</v>
          </cell>
          <cell r="I321">
            <v>6</v>
          </cell>
          <cell r="J321">
            <v>6</v>
          </cell>
          <cell r="K321">
            <v>6</v>
          </cell>
          <cell r="L321">
            <v>6</v>
          </cell>
          <cell r="M321">
            <v>6</v>
          </cell>
          <cell r="N321">
            <v>6</v>
          </cell>
          <cell r="O321">
            <v>6</v>
          </cell>
        </row>
        <row r="322">
          <cell r="C322">
            <v>6133</v>
          </cell>
          <cell r="D322">
            <v>0</v>
          </cell>
          <cell r="E322">
            <v>1</v>
          </cell>
          <cell r="F322">
            <v>1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C323">
            <v>6165</v>
          </cell>
          <cell r="D323">
            <v>4</v>
          </cell>
          <cell r="E323">
            <v>4</v>
          </cell>
          <cell r="F323">
            <v>4</v>
          </cell>
          <cell r="G323">
            <v>3</v>
          </cell>
          <cell r="H323">
            <v>4</v>
          </cell>
          <cell r="I323">
            <v>5</v>
          </cell>
          <cell r="J323">
            <v>4</v>
          </cell>
          <cell r="K323">
            <v>5</v>
          </cell>
          <cell r="L323">
            <v>4</v>
          </cell>
          <cell r="M323">
            <v>5</v>
          </cell>
          <cell r="N323">
            <v>5</v>
          </cell>
          <cell r="O323">
            <v>6</v>
          </cell>
        </row>
        <row r="324">
          <cell r="C324">
            <v>726</v>
          </cell>
          <cell r="D324">
            <v>8</v>
          </cell>
          <cell r="E324">
            <v>7</v>
          </cell>
          <cell r="F324">
            <v>7</v>
          </cell>
          <cell r="G324">
            <v>8</v>
          </cell>
          <cell r="H324">
            <v>7</v>
          </cell>
          <cell r="I324">
            <v>9</v>
          </cell>
          <cell r="J324">
            <v>8</v>
          </cell>
          <cell r="K324">
            <v>7</v>
          </cell>
          <cell r="L324">
            <v>10</v>
          </cell>
          <cell r="M324">
            <v>7</v>
          </cell>
          <cell r="N324">
            <v>8</v>
          </cell>
          <cell r="O324">
            <v>9</v>
          </cell>
        </row>
        <row r="325">
          <cell r="C325">
            <v>12309</v>
          </cell>
          <cell r="D325">
            <v>0</v>
          </cell>
          <cell r="E325">
            <v>0</v>
          </cell>
          <cell r="F325">
            <v>0</v>
          </cell>
          <cell r="G325">
            <v>20</v>
          </cell>
          <cell r="H325">
            <v>21</v>
          </cell>
          <cell r="I325">
            <v>24</v>
          </cell>
          <cell r="J325">
            <v>26</v>
          </cell>
          <cell r="K325">
            <v>26</v>
          </cell>
          <cell r="L325">
            <v>30</v>
          </cell>
          <cell r="M325">
            <v>31</v>
          </cell>
          <cell r="N325">
            <v>28</v>
          </cell>
          <cell r="O325">
            <v>26</v>
          </cell>
        </row>
        <row r="326">
          <cell r="C326">
            <v>12613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2</v>
          </cell>
          <cell r="O326">
            <v>0</v>
          </cell>
        </row>
        <row r="327">
          <cell r="C327">
            <v>12735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5</v>
          </cell>
        </row>
        <row r="328">
          <cell r="C328">
            <v>6159</v>
          </cell>
          <cell r="D328">
            <v>20</v>
          </cell>
          <cell r="E328">
            <v>21</v>
          </cell>
          <cell r="F328">
            <v>11</v>
          </cell>
          <cell r="G328">
            <v>8</v>
          </cell>
          <cell r="H328">
            <v>4</v>
          </cell>
          <cell r="I328">
            <v>3</v>
          </cell>
          <cell r="J328">
            <v>2</v>
          </cell>
          <cell r="K328">
            <v>2</v>
          </cell>
          <cell r="L328">
            <v>2</v>
          </cell>
          <cell r="M328">
            <v>1</v>
          </cell>
          <cell r="N328">
            <v>2</v>
          </cell>
          <cell r="O328">
            <v>0</v>
          </cell>
        </row>
        <row r="329">
          <cell r="C329">
            <v>2938</v>
          </cell>
          <cell r="D329">
            <v>12</v>
          </cell>
          <cell r="E329">
            <v>11</v>
          </cell>
          <cell r="F329">
            <v>11</v>
          </cell>
          <cell r="G329">
            <v>11</v>
          </cell>
          <cell r="H329">
            <v>14</v>
          </cell>
          <cell r="I329">
            <v>26</v>
          </cell>
          <cell r="J329">
            <v>26</v>
          </cell>
          <cell r="K329">
            <v>26</v>
          </cell>
          <cell r="L329">
            <v>25</v>
          </cell>
          <cell r="M329">
            <v>31</v>
          </cell>
          <cell r="N329">
            <v>28</v>
          </cell>
          <cell r="O329">
            <v>28</v>
          </cell>
        </row>
        <row r="330">
          <cell r="C330">
            <v>12617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1</v>
          </cell>
        </row>
        <row r="331">
          <cell r="C331">
            <v>12484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10</v>
          </cell>
          <cell r="O331">
            <v>37</v>
          </cell>
        </row>
        <row r="332">
          <cell r="C332">
            <v>1163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39</v>
          </cell>
          <cell r="I332">
            <v>44</v>
          </cell>
          <cell r="J332">
            <v>42</v>
          </cell>
          <cell r="K332">
            <v>44</v>
          </cell>
          <cell r="L332">
            <v>47</v>
          </cell>
          <cell r="M332">
            <v>45</v>
          </cell>
          <cell r="N332">
            <v>46</v>
          </cell>
          <cell r="O332">
            <v>47</v>
          </cell>
        </row>
        <row r="333">
          <cell r="C333">
            <v>2107</v>
          </cell>
          <cell r="D333">
            <v>1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1</v>
          </cell>
          <cell r="O333">
            <v>0</v>
          </cell>
        </row>
        <row r="334">
          <cell r="C334">
            <v>1171</v>
          </cell>
          <cell r="D334">
            <v>23</v>
          </cell>
          <cell r="E334">
            <v>23</v>
          </cell>
          <cell r="F334">
            <v>23</v>
          </cell>
          <cell r="G334">
            <v>21</v>
          </cell>
          <cell r="H334">
            <v>21</v>
          </cell>
          <cell r="I334">
            <v>20</v>
          </cell>
          <cell r="J334">
            <v>19</v>
          </cell>
          <cell r="K334">
            <v>20</v>
          </cell>
          <cell r="L334">
            <v>18</v>
          </cell>
          <cell r="M334">
            <v>18</v>
          </cell>
          <cell r="N334">
            <v>19</v>
          </cell>
          <cell r="O334">
            <v>16</v>
          </cell>
        </row>
        <row r="335">
          <cell r="C335">
            <v>12317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3</v>
          </cell>
          <cell r="I335">
            <v>3</v>
          </cell>
          <cell r="J335">
            <v>4</v>
          </cell>
          <cell r="K335">
            <v>3</v>
          </cell>
          <cell r="L335">
            <v>3</v>
          </cell>
          <cell r="M335">
            <v>3</v>
          </cell>
          <cell r="N335">
            <v>3</v>
          </cell>
          <cell r="O335">
            <v>3</v>
          </cell>
        </row>
        <row r="336">
          <cell r="C336">
            <v>106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4</v>
          </cell>
          <cell r="N336">
            <v>2</v>
          </cell>
          <cell r="O336">
            <v>2</v>
          </cell>
        </row>
        <row r="337">
          <cell r="C337">
            <v>6749</v>
          </cell>
          <cell r="D337">
            <v>0</v>
          </cell>
          <cell r="E337">
            <v>0</v>
          </cell>
          <cell r="F337">
            <v>0</v>
          </cell>
          <cell r="G337">
            <v>3</v>
          </cell>
          <cell r="H337">
            <v>3</v>
          </cell>
          <cell r="I337">
            <v>8</v>
          </cell>
          <cell r="J337">
            <v>10</v>
          </cell>
          <cell r="K337">
            <v>9</v>
          </cell>
          <cell r="L337">
            <v>9</v>
          </cell>
          <cell r="M337">
            <v>10</v>
          </cell>
          <cell r="N337">
            <v>10</v>
          </cell>
          <cell r="O337">
            <v>10</v>
          </cell>
        </row>
        <row r="338">
          <cell r="C338">
            <v>4212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68</v>
          </cell>
          <cell r="N338">
            <v>71</v>
          </cell>
          <cell r="O338">
            <v>84</v>
          </cell>
        </row>
        <row r="339">
          <cell r="C339">
            <v>2008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5</v>
          </cell>
          <cell r="M339">
            <v>4</v>
          </cell>
          <cell r="N339">
            <v>4</v>
          </cell>
          <cell r="O339">
            <v>3</v>
          </cell>
        </row>
        <row r="340">
          <cell r="C340">
            <v>11800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5</v>
          </cell>
          <cell r="N340">
            <v>1</v>
          </cell>
          <cell r="O340">
            <v>0</v>
          </cell>
        </row>
        <row r="341">
          <cell r="C341">
            <v>1101</v>
          </cell>
          <cell r="D341">
            <v>234</v>
          </cell>
          <cell r="E341">
            <v>236</v>
          </cell>
          <cell r="F341">
            <v>233</v>
          </cell>
          <cell r="G341">
            <v>244</v>
          </cell>
          <cell r="H341">
            <v>235</v>
          </cell>
          <cell r="I341">
            <v>236</v>
          </cell>
          <cell r="J341">
            <v>242</v>
          </cell>
          <cell r="K341">
            <v>236</v>
          </cell>
          <cell r="L341">
            <v>240</v>
          </cell>
          <cell r="M341">
            <v>236</v>
          </cell>
          <cell r="N341">
            <v>231</v>
          </cell>
          <cell r="O341">
            <v>227</v>
          </cell>
        </row>
        <row r="342">
          <cell r="C342">
            <v>1814</v>
          </cell>
          <cell r="D342">
            <v>6</v>
          </cell>
          <cell r="E342">
            <v>6</v>
          </cell>
          <cell r="F342">
            <v>6</v>
          </cell>
          <cell r="G342">
            <v>8</v>
          </cell>
          <cell r="H342">
            <v>7</v>
          </cell>
          <cell r="I342">
            <v>6</v>
          </cell>
          <cell r="J342">
            <v>6</v>
          </cell>
          <cell r="K342">
            <v>7</v>
          </cell>
          <cell r="L342">
            <v>6</v>
          </cell>
          <cell r="M342">
            <v>4</v>
          </cell>
          <cell r="N342">
            <v>4</v>
          </cell>
          <cell r="O342">
            <v>4</v>
          </cell>
        </row>
        <row r="343">
          <cell r="C343">
            <v>6241</v>
          </cell>
          <cell r="D343">
            <v>31</v>
          </cell>
          <cell r="E343">
            <v>33</v>
          </cell>
          <cell r="F343">
            <v>34</v>
          </cell>
          <cell r="G343">
            <v>39</v>
          </cell>
          <cell r="H343">
            <v>41</v>
          </cell>
          <cell r="I343">
            <v>43</v>
          </cell>
          <cell r="J343">
            <v>39</v>
          </cell>
          <cell r="K343">
            <v>39</v>
          </cell>
          <cell r="L343">
            <v>41</v>
          </cell>
          <cell r="M343">
            <v>40</v>
          </cell>
          <cell r="N343">
            <v>47</v>
          </cell>
          <cell r="O343">
            <v>53</v>
          </cell>
        </row>
        <row r="344">
          <cell r="C344">
            <v>12464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2</v>
          </cell>
          <cell r="K344">
            <v>13</v>
          </cell>
          <cell r="L344">
            <v>6</v>
          </cell>
          <cell r="M344">
            <v>6</v>
          </cell>
          <cell r="N344">
            <v>9</v>
          </cell>
          <cell r="O344">
            <v>11</v>
          </cell>
        </row>
        <row r="345">
          <cell r="C345">
            <v>817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5</v>
          </cell>
          <cell r="J345">
            <v>4</v>
          </cell>
          <cell r="K345">
            <v>4</v>
          </cell>
          <cell r="L345">
            <v>4</v>
          </cell>
          <cell r="M345">
            <v>4</v>
          </cell>
          <cell r="N345">
            <v>2</v>
          </cell>
          <cell r="O345">
            <v>2</v>
          </cell>
        </row>
        <row r="346">
          <cell r="C346">
            <v>2012</v>
          </cell>
          <cell r="D346">
            <v>0</v>
          </cell>
          <cell r="E346">
            <v>0</v>
          </cell>
          <cell r="F346">
            <v>0</v>
          </cell>
          <cell r="G346">
            <v>1</v>
          </cell>
          <cell r="H346">
            <v>1</v>
          </cell>
          <cell r="I346">
            <v>1</v>
          </cell>
          <cell r="J346">
            <v>1</v>
          </cell>
          <cell r="K346">
            <v>1</v>
          </cell>
          <cell r="L346">
            <v>1</v>
          </cell>
          <cell r="M346">
            <v>1</v>
          </cell>
          <cell r="N346">
            <v>13</v>
          </cell>
          <cell r="O346">
            <v>16</v>
          </cell>
        </row>
        <row r="347">
          <cell r="C347">
            <v>3024</v>
          </cell>
          <cell r="D347">
            <v>3</v>
          </cell>
          <cell r="E347">
            <v>3</v>
          </cell>
          <cell r="F347">
            <v>3</v>
          </cell>
          <cell r="G347">
            <v>3</v>
          </cell>
          <cell r="H347">
            <v>3</v>
          </cell>
          <cell r="I347">
            <v>3</v>
          </cell>
          <cell r="J347">
            <v>4</v>
          </cell>
          <cell r="K347">
            <v>4</v>
          </cell>
          <cell r="L347">
            <v>3</v>
          </cell>
          <cell r="M347">
            <v>4</v>
          </cell>
          <cell r="N347">
            <v>5</v>
          </cell>
          <cell r="O347">
            <v>4</v>
          </cell>
        </row>
        <row r="348">
          <cell r="C348">
            <v>715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12</v>
          </cell>
          <cell r="J348">
            <v>13</v>
          </cell>
          <cell r="K348">
            <v>105</v>
          </cell>
          <cell r="L348">
            <v>108</v>
          </cell>
          <cell r="M348">
            <v>110</v>
          </cell>
          <cell r="N348">
            <v>121</v>
          </cell>
          <cell r="O348">
            <v>124</v>
          </cell>
        </row>
        <row r="349">
          <cell r="C349">
            <v>11166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2</v>
          </cell>
          <cell r="O349">
            <v>5</v>
          </cell>
        </row>
        <row r="350">
          <cell r="C350">
            <v>12507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8</v>
          </cell>
          <cell r="L350">
            <v>40</v>
          </cell>
          <cell r="M350">
            <v>42</v>
          </cell>
          <cell r="N350">
            <v>43</v>
          </cell>
          <cell r="O350">
            <v>44</v>
          </cell>
        </row>
        <row r="351">
          <cell r="C351">
            <v>12238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2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C352">
            <v>6773</v>
          </cell>
          <cell r="D352">
            <v>0</v>
          </cell>
          <cell r="E352">
            <v>5</v>
          </cell>
          <cell r="F352">
            <v>4</v>
          </cell>
          <cell r="G352">
            <v>5</v>
          </cell>
          <cell r="H352">
            <v>6</v>
          </cell>
          <cell r="I352">
            <v>6</v>
          </cell>
          <cell r="J352">
            <v>6</v>
          </cell>
          <cell r="K352">
            <v>7</v>
          </cell>
          <cell r="L352">
            <v>10</v>
          </cell>
          <cell r="M352">
            <v>9</v>
          </cell>
          <cell r="N352">
            <v>10</v>
          </cell>
          <cell r="O352">
            <v>9</v>
          </cell>
        </row>
        <row r="353">
          <cell r="C353">
            <v>6209</v>
          </cell>
          <cell r="D353">
            <v>14</v>
          </cell>
          <cell r="E353">
            <v>14</v>
          </cell>
          <cell r="F353">
            <v>14</v>
          </cell>
          <cell r="G353">
            <v>13</v>
          </cell>
          <cell r="H353">
            <v>13</v>
          </cell>
          <cell r="I353">
            <v>14</v>
          </cell>
          <cell r="J353">
            <v>10</v>
          </cell>
          <cell r="K353">
            <v>11</v>
          </cell>
          <cell r="L353">
            <v>10</v>
          </cell>
          <cell r="M353">
            <v>12</v>
          </cell>
          <cell r="N353">
            <v>11</v>
          </cell>
          <cell r="O353">
            <v>12</v>
          </cell>
        </row>
        <row r="354">
          <cell r="C354">
            <v>2726</v>
          </cell>
          <cell r="D354">
            <v>33</v>
          </cell>
          <cell r="E354">
            <v>38</v>
          </cell>
          <cell r="F354">
            <v>34</v>
          </cell>
          <cell r="G354">
            <v>39</v>
          </cell>
          <cell r="H354">
            <v>35</v>
          </cell>
          <cell r="I354">
            <v>37</v>
          </cell>
          <cell r="J354">
            <v>32</v>
          </cell>
          <cell r="K354">
            <v>32</v>
          </cell>
          <cell r="L354">
            <v>33</v>
          </cell>
          <cell r="M354">
            <v>33</v>
          </cell>
          <cell r="N354">
            <v>32</v>
          </cell>
          <cell r="O354">
            <v>30</v>
          </cell>
        </row>
        <row r="355">
          <cell r="C355" t="str">
            <v>HCF001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2</v>
          </cell>
          <cell r="O355">
            <v>0</v>
          </cell>
        </row>
        <row r="356">
          <cell r="C356">
            <v>6257</v>
          </cell>
          <cell r="D356">
            <v>9</v>
          </cell>
          <cell r="E356">
            <v>8</v>
          </cell>
          <cell r="F356">
            <v>10</v>
          </cell>
          <cell r="G356">
            <v>11</v>
          </cell>
          <cell r="H356">
            <v>10</v>
          </cell>
          <cell r="I356">
            <v>11</v>
          </cell>
          <cell r="J356">
            <v>8</v>
          </cell>
          <cell r="K356">
            <v>9</v>
          </cell>
          <cell r="L356">
            <v>10</v>
          </cell>
          <cell r="M356">
            <v>10</v>
          </cell>
          <cell r="N356">
            <v>10</v>
          </cell>
          <cell r="O356">
            <v>7</v>
          </cell>
        </row>
        <row r="357">
          <cell r="C357">
            <v>6082</v>
          </cell>
          <cell r="D357">
            <v>13</v>
          </cell>
          <cell r="E357">
            <v>12</v>
          </cell>
          <cell r="F357">
            <v>11</v>
          </cell>
          <cell r="G357">
            <v>12</v>
          </cell>
          <cell r="H357">
            <v>11</v>
          </cell>
          <cell r="I357">
            <v>11</v>
          </cell>
          <cell r="J357">
            <v>12</v>
          </cell>
          <cell r="K357">
            <v>11</v>
          </cell>
          <cell r="L357">
            <v>12</v>
          </cell>
          <cell r="M357">
            <v>11</v>
          </cell>
          <cell r="N357">
            <v>13</v>
          </cell>
          <cell r="O357">
            <v>12</v>
          </cell>
        </row>
        <row r="358">
          <cell r="C358">
            <v>9239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</v>
          </cell>
          <cell r="N358">
            <v>0</v>
          </cell>
          <cell r="O358">
            <v>1</v>
          </cell>
        </row>
        <row r="359">
          <cell r="C359">
            <v>2540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11</v>
          </cell>
          <cell r="M359">
            <v>10</v>
          </cell>
          <cell r="N359">
            <v>11</v>
          </cell>
          <cell r="O359">
            <v>13</v>
          </cell>
        </row>
        <row r="360">
          <cell r="C360">
            <v>6270</v>
          </cell>
          <cell r="D360">
            <v>19</v>
          </cell>
          <cell r="E360">
            <v>22</v>
          </cell>
          <cell r="F360">
            <v>22</v>
          </cell>
          <cell r="G360">
            <v>32</v>
          </cell>
          <cell r="H360">
            <v>28</v>
          </cell>
          <cell r="I360">
            <v>29</v>
          </cell>
          <cell r="J360">
            <v>32</v>
          </cell>
          <cell r="K360">
            <v>29</v>
          </cell>
          <cell r="L360">
            <v>32</v>
          </cell>
          <cell r="M360">
            <v>32</v>
          </cell>
          <cell r="N360">
            <v>35</v>
          </cell>
          <cell r="O360">
            <v>39</v>
          </cell>
        </row>
        <row r="361">
          <cell r="C361">
            <v>1142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10</v>
          </cell>
          <cell r="O361">
            <v>11</v>
          </cell>
        </row>
        <row r="362">
          <cell r="C362">
            <v>1145</v>
          </cell>
          <cell r="D362">
            <v>37</v>
          </cell>
          <cell r="E362">
            <v>39</v>
          </cell>
          <cell r="F362">
            <v>38</v>
          </cell>
          <cell r="G362">
            <v>38</v>
          </cell>
          <cell r="H362">
            <v>38</v>
          </cell>
          <cell r="I362">
            <v>38</v>
          </cell>
          <cell r="J362">
            <v>37</v>
          </cell>
          <cell r="K362">
            <v>38</v>
          </cell>
          <cell r="L362">
            <v>38</v>
          </cell>
          <cell r="M362">
            <v>38</v>
          </cell>
          <cell r="N362">
            <v>38</v>
          </cell>
          <cell r="O362">
            <v>40</v>
          </cell>
        </row>
        <row r="363">
          <cell r="C363">
            <v>2042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22</v>
          </cell>
          <cell r="M363">
            <v>20</v>
          </cell>
          <cell r="N363">
            <v>23</v>
          </cell>
          <cell r="O363">
            <v>21</v>
          </cell>
        </row>
        <row r="364">
          <cell r="C364">
            <v>2045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15</v>
          </cell>
          <cell r="N364">
            <v>14</v>
          </cell>
          <cell r="O364">
            <v>14</v>
          </cell>
        </row>
        <row r="365">
          <cell r="C365">
            <v>11925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2</v>
          </cell>
        </row>
        <row r="366">
          <cell r="C366">
            <v>5094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1</v>
          </cell>
        </row>
        <row r="367">
          <cell r="C367">
            <v>11407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1</v>
          </cell>
          <cell r="O367">
            <v>1</v>
          </cell>
        </row>
        <row r="368">
          <cell r="C368">
            <v>2567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16</v>
          </cell>
          <cell r="N368">
            <v>16</v>
          </cell>
          <cell r="O368">
            <v>17</v>
          </cell>
        </row>
        <row r="369">
          <cell r="C369">
            <v>12012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6</v>
          </cell>
          <cell r="O369">
            <v>16</v>
          </cell>
        </row>
        <row r="370">
          <cell r="C370">
            <v>766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9</v>
          </cell>
        </row>
        <row r="371">
          <cell r="C371">
            <v>2765</v>
          </cell>
          <cell r="D371">
            <v>4</v>
          </cell>
          <cell r="E371">
            <v>5</v>
          </cell>
          <cell r="F371">
            <v>6</v>
          </cell>
          <cell r="G371">
            <v>5</v>
          </cell>
          <cell r="H371">
            <v>5</v>
          </cell>
          <cell r="I371">
            <v>5</v>
          </cell>
          <cell r="J371">
            <v>5</v>
          </cell>
          <cell r="K371">
            <v>5</v>
          </cell>
          <cell r="L371">
            <v>6</v>
          </cell>
          <cell r="M371">
            <v>8</v>
          </cell>
          <cell r="N371">
            <v>7</v>
          </cell>
          <cell r="O371">
            <v>8</v>
          </cell>
        </row>
        <row r="372">
          <cell r="C372">
            <v>2765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2</v>
          </cell>
          <cell r="O372">
            <v>0</v>
          </cell>
        </row>
        <row r="373">
          <cell r="C373">
            <v>12422</v>
          </cell>
          <cell r="D373">
            <v>0</v>
          </cell>
          <cell r="E373">
            <v>0</v>
          </cell>
          <cell r="F373">
            <v>0</v>
          </cell>
          <cell r="G373">
            <v>7</v>
          </cell>
          <cell r="H373">
            <v>19</v>
          </cell>
          <cell r="I373">
            <v>20</v>
          </cell>
          <cell r="J373">
            <v>18</v>
          </cell>
          <cell r="K373">
            <v>19</v>
          </cell>
          <cell r="L373">
            <v>20</v>
          </cell>
          <cell r="M373">
            <v>23</v>
          </cell>
          <cell r="N373">
            <v>24</v>
          </cell>
          <cell r="O373">
            <v>22</v>
          </cell>
        </row>
        <row r="374">
          <cell r="C374">
            <v>12396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12</v>
          </cell>
          <cell r="N374">
            <v>16</v>
          </cell>
          <cell r="O374">
            <v>15</v>
          </cell>
        </row>
        <row r="375">
          <cell r="C375">
            <v>12396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12</v>
          </cell>
          <cell r="N375">
            <v>4</v>
          </cell>
          <cell r="O375">
            <v>0</v>
          </cell>
        </row>
        <row r="376">
          <cell r="C376">
            <v>6661</v>
          </cell>
          <cell r="D376">
            <v>1</v>
          </cell>
          <cell r="E376">
            <v>5</v>
          </cell>
          <cell r="F376">
            <v>4</v>
          </cell>
          <cell r="G376">
            <v>5</v>
          </cell>
          <cell r="H376">
            <v>5</v>
          </cell>
          <cell r="I376">
            <v>6</v>
          </cell>
          <cell r="J376">
            <v>7</v>
          </cell>
          <cell r="K376">
            <v>8</v>
          </cell>
          <cell r="L376">
            <v>10</v>
          </cell>
          <cell r="M376">
            <v>14</v>
          </cell>
          <cell r="N376">
            <v>14</v>
          </cell>
          <cell r="O376">
            <v>15</v>
          </cell>
        </row>
        <row r="377">
          <cell r="C377">
            <v>2181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19</v>
          </cell>
          <cell r="M377">
            <v>23</v>
          </cell>
          <cell r="N377">
            <v>27</v>
          </cell>
          <cell r="O377">
            <v>29</v>
          </cell>
        </row>
        <row r="378">
          <cell r="C378">
            <v>12629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1</v>
          </cell>
          <cell r="N378">
            <v>1</v>
          </cell>
          <cell r="O378">
            <v>1</v>
          </cell>
        </row>
        <row r="379">
          <cell r="C379">
            <v>6769</v>
          </cell>
          <cell r="D379">
            <v>0</v>
          </cell>
          <cell r="E379">
            <v>0</v>
          </cell>
          <cell r="F379">
            <v>0</v>
          </cell>
          <cell r="G379">
            <v>9</v>
          </cell>
          <cell r="H379">
            <v>9</v>
          </cell>
          <cell r="I379">
            <v>12</v>
          </cell>
          <cell r="J379">
            <v>19</v>
          </cell>
          <cell r="K379">
            <v>20</v>
          </cell>
          <cell r="L379">
            <v>22</v>
          </cell>
          <cell r="M379">
            <v>22</v>
          </cell>
          <cell r="N379">
            <v>19</v>
          </cell>
          <cell r="O379">
            <v>21</v>
          </cell>
        </row>
        <row r="380">
          <cell r="C380">
            <v>6219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2</v>
          </cell>
          <cell r="I380">
            <v>1</v>
          </cell>
          <cell r="J380">
            <v>2</v>
          </cell>
          <cell r="K380">
            <v>1</v>
          </cell>
          <cell r="L380">
            <v>1</v>
          </cell>
          <cell r="M380">
            <v>1</v>
          </cell>
          <cell r="N380">
            <v>2</v>
          </cell>
          <cell r="O380">
            <v>1</v>
          </cell>
        </row>
        <row r="381">
          <cell r="C381">
            <v>2972</v>
          </cell>
          <cell r="D381">
            <v>7</v>
          </cell>
          <cell r="E381">
            <v>7</v>
          </cell>
          <cell r="F381">
            <v>7</v>
          </cell>
          <cell r="G381">
            <v>6</v>
          </cell>
          <cell r="H381">
            <v>6</v>
          </cell>
          <cell r="I381">
            <v>6</v>
          </cell>
          <cell r="J381">
            <v>6</v>
          </cell>
          <cell r="K381">
            <v>6</v>
          </cell>
          <cell r="L381">
            <v>6</v>
          </cell>
          <cell r="M381">
            <v>5</v>
          </cell>
          <cell r="N381">
            <v>5</v>
          </cell>
          <cell r="O381">
            <v>0</v>
          </cell>
        </row>
        <row r="382">
          <cell r="C382">
            <v>979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5</v>
          </cell>
          <cell r="K382">
            <v>8</v>
          </cell>
          <cell r="L382">
            <v>7</v>
          </cell>
          <cell r="M382">
            <v>9</v>
          </cell>
          <cell r="N382">
            <v>8</v>
          </cell>
          <cell r="O382">
            <v>6</v>
          </cell>
        </row>
        <row r="383">
          <cell r="C383">
            <v>11288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2</v>
          </cell>
          <cell r="M383">
            <v>24</v>
          </cell>
          <cell r="N383">
            <v>27</v>
          </cell>
          <cell r="O383">
            <v>30</v>
          </cell>
        </row>
        <row r="384">
          <cell r="C384">
            <v>6264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28</v>
          </cell>
        </row>
        <row r="385">
          <cell r="C385">
            <v>12567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</v>
          </cell>
          <cell r="L385">
            <v>0</v>
          </cell>
          <cell r="M385">
            <v>1</v>
          </cell>
          <cell r="N385">
            <v>5</v>
          </cell>
          <cell r="O385">
            <v>5</v>
          </cell>
        </row>
        <row r="386">
          <cell r="C386">
            <v>1080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12</v>
          </cell>
          <cell r="N386">
            <v>22</v>
          </cell>
          <cell r="O386">
            <v>23</v>
          </cell>
        </row>
        <row r="387">
          <cell r="C387">
            <v>6243</v>
          </cell>
          <cell r="D387">
            <v>57</v>
          </cell>
          <cell r="E387">
            <v>76</v>
          </cell>
          <cell r="F387">
            <v>74</v>
          </cell>
          <cell r="G387">
            <v>86</v>
          </cell>
          <cell r="H387">
            <v>83</v>
          </cell>
          <cell r="I387">
            <v>84</v>
          </cell>
          <cell r="J387">
            <v>80</v>
          </cell>
          <cell r="K387">
            <v>78</v>
          </cell>
          <cell r="L387">
            <v>67</v>
          </cell>
          <cell r="M387">
            <v>50</v>
          </cell>
          <cell r="N387">
            <v>38</v>
          </cell>
          <cell r="O387">
            <v>31</v>
          </cell>
        </row>
        <row r="388">
          <cell r="C388">
            <v>12430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2</v>
          </cell>
          <cell r="N388">
            <v>6</v>
          </cell>
          <cell r="O388">
            <v>20</v>
          </cell>
        </row>
        <row r="389">
          <cell r="C389">
            <v>12217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4</v>
          </cell>
          <cell r="O389">
            <v>1</v>
          </cell>
        </row>
        <row r="390">
          <cell r="C390">
            <v>6242</v>
          </cell>
          <cell r="D390">
            <v>6</v>
          </cell>
          <cell r="E390">
            <v>5</v>
          </cell>
          <cell r="F390">
            <v>6</v>
          </cell>
          <cell r="G390">
            <v>5</v>
          </cell>
          <cell r="H390">
            <v>5</v>
          </cell>
          <cell r="I390">
            <v>6</v>
          </cell>
          <cell r="J390">
            <v>7</v>
          </cell>
          <cell r="K390">
            <v>8</v>
          </cell>
          <cell r="L390">
            <v>6</v>
          </cell>
          <cell r="M390">
            <v>7</v>
          </cell>
          <cell r="N390">
            <v>7</v>
          </cell>
          <cell r="O390">
            <v>8</v>
          </cell>
        </row>
        <row r="391">
          <cell r="C391">
            <v>2379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6</v>
          </cell>
          <cell r="O391">
            <v>6</v>
          </cell>
        </row>
        <row r="392">
          <cell r="C392">
            <v>2880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42</v>
          </cell>
          <cell r="K392">
            <v>51</v>
          </cell>
          <cell r="L392">
            <v>54</v>
          </cell>
          <cell r="M392">
            <v>51</v>
          </cell>
          <cell r="N392">
            <v>52</v>
          </cell>
          <cell r="O392">
            <v>49</v>
          </cell>
        </row>
        <row r="393">
          <cell r="C393">
            <v>12409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4</v>
          </cell>
          <cell r="I393">
            <v>4</v>
          </cell>
          <cell r="J393">
            <v>2</v>
          </cell>
          <cell r="K393">
            <v>4</v>
          </cell>
          <cell r="L393">
            <v>1</v>
          </cell>
          <cell r="M393">
            <v>0</v>
          </cell>
          <cell r="N393">
            <v>0</v>
          </cell>
          <cell r="O393">
            <v>0</v>
          </cell>
        </row>
        <row r="394">
          <cell r="C394">
            <v>6245</v>
          </cell>
          <cell r="D394">
            <v>1</v>
          </cell>
          <cell r="E394">
            <v>0</v>
          </cell>
          <cell r="F394">
            <v>0</v>
          </cell>
          <cell r="G394">
            <v>3</v>
          </cell>
          <cell r="H394">
            <v>3</v>
          </cell>
          <cell r="I394">
            <v>2</v>
          </cell>
          <cell r="J394">
            <v>1</v>
          </cell>
          <cell r="K394">
            <v>5</v>
          </cell>
          <cell r="L394">
            <v>4</v>
          </cell>
          <cell r="M394">
            <v>5</v>
          </cell>
          <cell r="N394">
            <v>6</v>
          </cell>
          <cell r="O394">
            <v>5</v>
          </cell>
        </row>
        <row r="395">
          <cell r="C395">
            <v>12298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2</v>
          </cell>
          <cell r="N395">
            <v>0</v>
          </cell>
          <cell r="O395">
            <v>3</v>
          </cell>
        </row>
        <row r="396">
          <cell r="C396">
            <v>792</v>
          </cell>
          <cell r="D396">
            <v>14</v>
          </cell>
          <cell r="E396">
            <v>14</v>
          </cell>
          <cell r="F396">
            <v>12</v>
          </cell>
          <cell r="G396">
            <v>15</v>
          </cell>
          <cell r="H396">
            <v>16</v>
          </cell>
          <cell r="I396">
            <v>15</v>
          </cell>
          <cell r="J396">
            <v>25</v>
          </cell>
          <cell r="K396">
            <v>25</v>
          </cell>
          <cell r="L396">
            <v>29</v>
          </cell>
          <cell r="M396">
            <v>27</v>
          </cell>
          <cell r="N396">
            <v>27</v>
          </cell>
          <cell r="O396">
            <v>27</v>
          </cell>
        </row>
        <row r="397">
          <cell r="C397">
            <v>792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18</v>
          </cell>
          <cell r="K397">
            <v>29</v>
          </cell>
          <cell r="L397">
            <v>28</v>
          </cell>
          <cell r="M397">
            <v>29</v>
          </cell>
          <cell r="N397">
            <v>30</v>
          </cell>
          <cell r="O397">
            <v>27</v>
          </cell>
        </row>
        <row r="398">
          <cell r="C398">
            <v>6211</v>
          </cell>
          <cell r="D398">
            <v>14</v>
          </cell>
          <cell r="E398">
            <v>11</v>
          </cell>
          <cell r="F398">
            <v>12</v>
          </cell>
          <cell r="G398">
            <v>12</v>
          </cell>
          <cell r="H398">
            <v>13</v>
          </cell>
          <cell r="I398">
            <v>12</v>
          </cell>
          <cell r="J398">
            <v>12</v>
          </cell>
          <cell r="K398">
            <v>13</v>
          </cell>
          <cell r="L398">
            <v>13</v>
          </cell>
          <cell r="M398">
            <v>10</v>
          </cell>
          <cell r="N398">
            <v>11</v>
          </cell>
          <cell r="O398">
            <v>11</v>
          </cell>
        </row>
        <row r="399">
          <cell r="C399">
            <v>6095</v>
          </cell>
          <cell r="D399">
            <v>1</v>
          </cell>
          <cell r="E399">
            <v>1</v>
          </cell>
          <cell r="F399">
            <v>2</v>
          </cell>
          <cell r="G399">
            <v>1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</row>
        <row r="400">
          <cell r="C400">
            <v>11345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18</v>
          </cell>
          <cell r="O400">
            <v>12</v>
          </cell>
        </row>
        <row r="401">
          <cell r="C401">
            <v>1477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7</v>
          </cell>
          <cell r="K401">
            <v>10</v>
          </cell>
          <cell r="L401">
            <v>9</v>
          </cell>
          <cell r="M401">
            <v>11</v>
          </cell>
          <cell r="N401">
            <v>12</v>
          </cell>
          <cell r="O401">
            <v>16</v>
          </cell>
        </row>
        <row r="402">
          <cell r="C402">
            <v>12631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2</v>
          </cell>
        </row>
        <row r="403">
          <cell r="C403">
            <v>7120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4</v>
          </cell>
          <cell r="N403">
            <v>5</v>
          </cell>
          <cell r="O403">
            <v>3</v>
          </cell>
        </row>
        <row r="404">
          <cell r="C404">
            <v>7528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1</v>
          </cell>
        </row>
        <row r="405">
          <cell r="C405">
            <v>6766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6</v>
          </cell>
          <cell r="I405">
            <v>18</v>
          </cell>
          <cell r="J405">
            <v>27</v>
          </cell>
          <cell r="K405">
            <v>25</v>
          </cell>
          <cell r="L405">
            <v>29</v>
          </cell>
          <cell r="M405">
            <v>24</v>
          </cell>
          <cell r="N405">
            <v>25</v>
          </cell>
          <cell r="O405">
            <v>25</v>
          </cell>
        </row>
        <row r="406">
          <cell r="C406">
            <v>9485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2</v>
          </cell>
        </row>
        <row r="407">
          <cell r="C407">
            <v>11949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7</v>
          </cell>
          <cell r="L407">
            <v>13</v>
          </cell>
          <cell r="M407">
            <v>11</v>
          </cell>
          <cell r="N407">
            <v>11</v>
          </cell>
          <cell r="O407">
            <v>10</v>
          </cell>
        </row>
        <row r="408">
          <cell r="C408">
            <v>11794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5</v>
          </cell>
          <cell r="N408">
            <v>8</v>
          </cell>
          <cell r="O408">
            <v>5</v>
          </cell>
        </row>
        <row r="409">
          <cell r="C409">
            <v>2379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9</v>
          </cell>
          <cell r="O409">
            <v>9</v>
          </cell>
        </row>
        <row r="410">
          <cell r="C410">
            <v>12421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7</v>
          </cell>
          <cell r="I410">
            <v>2</v>
          </cell>
          <cell r="J410">
            <v>7</v>
          </cell>
          <cell r="K410">
            <v>6</v>
          </cell>
          <cell r="L410">
            <v>10</v>
          </cell>
          <cell r="M410">
            <v>11</v>
          </cell>
          <cell r="N410">
            <v>11</v>
          </cell>
          <cell r="O410">
            <v>11</v>
          </cell>
        </row>
        <row r="411">
          <cell r="C411">
            <v>2984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3</v>
          </cell>
          <cell r="O411">
            <v>5</v>
          </cell>
        </row>
        <row r="412">
          <cell r="C412">
            <v>3180</v>
          </cell>
          <cell r="D412">
            <v>0</v>
          </cell>
          <cell r="E412">
            <v>7</v>
          </cell>
          <cell r="F412">
            <v>6</v>
          </cell>
          <cell r="G412">
            <v>8</v>
          </cell>
          <cell r="H412">
            <v>9</v>
          </cell>
          <cell r="I412">
            <v>9</v>
          </cell>
          <cell r="J412">
            <v>9</v>
          </cell>
          <cell r="K412">
            <v>9</v>
          </cell>
          <cell r="L412">
            <v>19</v>
          </cell>
          <cell r="M412">
            <v>24</v>
          </cell>
          <cell r="N412">
            <v>25</v>
          </cell>
          <cell r="O412">
            <v>29</v>
          </cell>
        </row>
        <row r="413">
          <cell r="C413">
            <v>12336</v>
          </cell>
          <cell r="D413">
            <v>0</v>
          </cell>
          <cell r="E413">
            <v>0</v>
          </cell>
          <cell r="F413">
            <v>0</v>
          </cell>
          <cell r="G413">
            <v>12</v>
          </cell>
          <cell r="H413">
            <v>16</v>
          </cell>
          <cell r="I413">
            <v>17</v>
          </cell>
          <cell r="J413">
            <v>16</v>
          </cell>
          <cell r="K413">
            <v>21</v>
          </cell>
          <cell r="L413">
            <v>19</v>
          </cell>
          <cell r="M413">
            <v>17</v>
          </cell>
          <cell r="N413">
            <v>19</v>
          </cell>
          <cell r="O413">
            <v>23</v>
          </cell>
        </row>
        <row r="414">
          <cell r="C414">
            <v>12671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2</v>
          </cell>
        </row>
        <row r="415">
          <cell r="C415">
            <v>12671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2</v>
          </cell>
        </row>
        <row r="416">
          <cell r="C416">
            <v>2691</v>
          </cell>
          <cell r="D416">
            <v>6</v>
          </cell>
          <cell r="E416">
            <v>6</v>
          </cell>
          <cell r="F416">
            <v>6</v>
          </cell>
          <cell r="G416">
            <v>7</v>
          </cell>
          <cell r="H416">
            <v>8</v>
          </cell>
          <cell r="I416">
            <v>7</v>
          </cell>
          <cell r="J416">
            <v>9</v>
          </cell>
          <cell r="K416">
            <v>8</v>
          </cell>
          <cell r="L416">
            <v>9</v>
          </cell>
          <cell r="M416">
            <v>8</v>
          </cell>
          <cell r="N416">
            <v>10</v>
          </cell>
          <cell r="O416">
            <v>11</v>
          </cell>
        </row>
        <row r="417">
          <cell r="C417">
            <v>6112</v>
          </cell>
          <cell r="D417">
            <v>11</v>
          </cell>
          <cell r="E417">
            <v>11</v>
          </cell>
          <cell r="F417">
            <v>4</v>
          </cell>
          <cell r="G417">
            <v>7</v>
          </cell>
          <cell r="H417">
            <v>4</v>
          </cell>
          <cell r="I417">
            <v>2</v>
          </cell>
          <cell r="J417">
            <v>1</v>
          </cell>
          <cell r="K417">
            <v>2</v>
          </cell>
          <cell r="L417">
            <v>0</v>
          </cell>
          <cell r="M417">
            <v>1</v>
          </cell>
          <cell r="N417">
            <v>0</v>
          </cell>
          <cell r="O417">
            <v>0</v>
          </cell>
        </row>
        <row r="418">
          <cell r="C418">
            <v>6776</v>
          </cell>
          <cell r="D418">
            <v>1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</row>
        <row r="419">
          <cell r="C419">
            <v>2612</v>
          </cell>
          <cell r="D419">
            <v>8</v>
          </cell>
          <cell r="E419">
            <v>8</v>
          </cell>
          <cell r="F419">
            <v>10</v>
          </cell>
          <cell r="G419">
            <v>9</v>
          </cell>
          <cell r="H419">
            <v>8</v>
          </cell>
          <cell r="I419">
            <v>7</v>
          </cell>
          <cell r="J419">
            <v>8</v>
          </cell>
          <cell r="K419">
            <v>8</v>
          </cell>
          <cell r="L419">
            <v>8</v>
          </cell>
          <cell r="M419">
            <v>8</v>
          </cell>
          <cell r="N419">
            <v>9</v>
          </cell>
          <cell r="O419">
            <v>10</v>
          </cell>
        </row>
        <row r="420">
          <cell r="C420">
            <v>6777</v>
          </cell>
          <cell r="D420">
            <v>3</v>
          </cell>
          <cell r="E420">
            <v>9</v>
          </cell>
          <cell r="F420">
            <v>11</v>
          </cell>
          <cell r="G420">
            <v>8</v>
          </cell>
          <cell r="H420">
            <v>2</v>
          </cell>
          <cell r="I420">
            <v>1</v>
          </cell>
          <cell r="J420">
            <v>1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</row>
        <row r="421">
          <cell r="C421">
            <v>6043</v>
          </cell>
          <cell r="D421">
            <v>61</v>
          </cell>
          <cell r="E421">
            <v>87</v>
          </cell>
          <cell r="F421">
            <v>91</v>
          </cell>
          <cell r="G421">
            <v>94</v>
          </cell>
          <cell r="H421">
            <v>95</v>
          </cell>
          <cell r="I421">
            <v>96</v>
          </cell>
          <cell r="J421">
            <v>96</v>
          </cell>
          <cell r="K421">
            <v>96</v>
          </cell>
          <cell r="L421">
            <v>97</v>
          </cell>
          <cell r="M421">
            <v>101</v>
          </cell>
          <cell r="N421">
            <v>100</v>
          </cell>
          <cell r="O421">
            <v>109</v>
          </cell>
        </row>
        <row r="422">
          <cell r="C422">
            <v>7013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2</v>
          </cell>
        </row>
        <row r="423">
          <cell r="C423">
            <v>11762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1</v>
          </cell>
          <cell r="K423">
            <v>0</v>
          </cell>
          <cell r="L423">
            <v>10</v>
          </cell>
          <cell r="M423">
            <v>21</v>
          </cell>
          <cell r="N423">
            <v>25</v>
          </cell>
          <cell r="O423">
            <v>25</v>
          </cell>
        </row>
        <row r="424">
          <cell r="C424">
            <v>11762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5</v>
          </cell>
          <cell r="K424">
            <v>1</v>
          </cell>
          <cell r="L424">
            <v>2</v>
          </cell>
          <cell r="M424">
            <v>1</v>
          </cell>
          <cell r="N424">
            <v>0</v>
          </cell>
          <cell r="O424">
            <v>0</v>
          </cell>
        </row>
        <row r="425">
          <cell r="C425">
            <v>757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5</v>
          </cell>
          <cell r="O425">
            <v>4</v>
          </cell>
        </row>
        <row r="426">
          <cell r="C426">
            <v>766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8</v>
          </cell>
          <cell r="K426">
            <v>10</v>
          </cell>
          <cell r="L426">
            <v>9</v>
          </cell>
          <cell r="M426">
            <v>10</v>
          </cell>
          <cell r="N426">
            <v>8</v>
          </cell>
          <cell r="O426">
            <v>10</v>
          </cell>
        </row>
        <row r="427">
          <cell r="C427">
            <v>6157</v>
          </cell>
          <cell r="D427">
            <v>3</v>
          </cell>
          <cell r="E427">
            <v>4</v>
          </cell>
          <cell r="F427">
            <v>3</v>
          </cell>
          <cell r="G427">
            <v>4</v>
          </cell>
          <cell r="H427">
            <v>4</v>
          </cell>
          <cell r="I427">
            <v>4</v>
          </cell>
          <cell r="J427">
            <v>3</v>
          </cell>
          <cell r="K427">
            <v>4</v>
          </cell>
          <cell r="L427">
            <v>4</v>
          </cell>
          <cell r="M427">
            <v>3</v>
          </cell>
          <cell r="N427">
            <v>5</v>
          </cell>
          <cell r="O427">
            <v>4</v>
          </cell>
        </row>
        <row r="428">
          <cell r="C428">
            <v>2765</v>
          </cell>
          <cell r="D428">
            <v>9</v>
          </cell>
          <cell r="E428">
            <v>8</v>
          </cell>
          <cell r="F428">
            <v>6</v>
          </cell>
          <cell r="G428">
            <v>2</v>
          </cell>
          <cell r="H428">
            <v>3</v>
          </cell>
          <cell r="I428">
            <v>3</v>
          </cell>
          <cell r="J428">
            <v>2</v>
          </cell>
          <cell r="K428">
            <v>2</v>
          </cell>
          <cell r="L428">
            <v>3</v>
          </cell>
          <cell r="M428">
            <v>1</v>
          </cell>
          <cell r="N428">
            <v>1</v>
          </cell>
          <cell r="O428">
            <v>0</v>
          </cell>
        </row>
        <row r="429">
          <cell r="C429">
            <v>11122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5</v>
          </cell>
          <cell r="K429">
            <v>7</v>
          </cell>
          <cell r="L429">
            <v>13</v>
          </cell>
          <cell r="M429">
            <v>13</v>
          </cell>
          <cell r="N429">
            <v>15</v>
          </cell>
          <cell r="O429">
            <v>14</v>
          </cell>
        </row>
        <row r="430">
          <cell r="C430">
            <v>12129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</v>
          </cell>
          <cell r="L430">
            <v>12</v>
          </cell>
          <cell r="M430">
            <v>13</v>
          </cell>
          <cell r="N430">
            <v>16</v>
          </cell>
          <cell r="O430">
            <v>20</v>
          </cell>
        </row>
        <row r="431">
          <cell r="C431">
            <v>6754</v>
          </cell>
          <cell r="D431">
            <v>1</v>
          </cell>
          <cell r="E431">
            <v>1</v>
          </cell>
          <cell r="F431">
            <v>1</v>
          </cell>
          <cell r="G431">
            <v>4</v>
          </cell>
          <cell r="H431">
            <v>6</v>
          </cell>
          <cell r="I431">
            <v>6</v>
          </cell>
          <cell r="J431">
            <v>6</v>
          </cell>
          <cell r="K431">
            <v>6</v>
          </cell>
          <cell r="L431">
            <v>6</v>
          </cell>
          <cell r="M431">
            <v>6</v>
          </cell>
          <cell r="N431">
            <v>6</v>
          </cell>
          <cell r="O431">
            <v>6</v>
          </cell>
        </row>
        <row r="432">
          <cell r="C432">
            <v>6229</v>
          </cell>
          <cell r="D432">
            <v>17</v>
          </cell>
          <cell r="E432">
            <v>18</v>
          </cell>
          <cell r="F432">
            <v>18</v>
          </cell>
          <cell r="G432">
            <v>17</v>
          </cell>
          <cell r="H432">
            <v>20</v>
          </cell>
          <cell r="I432">
            <v>20</v>
          </cell>
          <cell r="J432">
            <v>19</v>
          </cell>
          <cell r="K432">
            <v>13</v>
          </cell>
          <cell r="L432">
            <v>11</v>
          </cell>
          <cell r="M432">
            <v>4</v>
          </cell>
          <cell r="N432">
            <v>2</v>
          </cell>
          <cell r="O432">
            <v>1</v>
          </cell>
        </row>
        <row r="433">
          <cell r="C433">
            <v>12434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7</v>
          </cell>
          <cell r="K433">
            <v>4</v>
          </cell>
          <cell r="L433">
            <v>4</v>
          </cell>
          <cell r="M433">
            <v>4</v>
          </cell>
          <cell r="N433">
            <v>3</v>
          </cell>
          <cell r="O433">
            <v>3</v>
          </cell>
        </row>
        <row r="434">
          <cell r="C434">
            <v>12648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4</v>
          </cell>
          <cell r="N434">
            <v>5</v>
          </cell>
          <cell r="O434">
            <v>4</v>
          </cell>
        </row>
        <row r="435">
          <cell r="C435">
            <v>2778</v>
          </cell>
          <cell r="D435">
            <v>41</v>
          </cell>
          <cell r="E435">
            <v>38</v>
          </cell>
          <cell r="F435">
            <v>42</v>
          </cell>
          <cell r="G435">
            <v>39</v>
          </cell>
          <cell r="H435">
            <v>39</v>
          </cell>
          <cell r="I435">
            <v>38</v>
          </cell>
          <cell r="J435">
            <v>37</v>
          </cell>
          <cell r="K435">
            <v>38</v>
          </cell>
          <cell r="L435">
            <v>42</v>
          </cell>
          <cell r="M435">
            <v>42</v>
          </cell>
          <cell r="N435">
            <v>45</v>
          </cell>
          <cell r="O435">
            <v>44</v>
          </cell>
        </row>
        <row r="436">
          <cell r="C436">
            <v>12498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3</v>
          </cell>
        </row>
        <row r="437">
          <cell r="C437">
            <v>12511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1</v>
          </cell>
          <cell r="M437">
            <v>9</v>
          </cell>
          <cell r="N437">
            <v>12</v>
          </cell>
          <cell r="O437">
            <v>9</v>
          </cell>
        </row>
        <row r="438">
          <cell r="C438">
            <v>12428</v>
          </cell>
          <cell r="D438">
            <v>0</v>
          </cell>
          <cell r="E438">
            <v>0</v>
          </cell>
          <cell r="F438">
            <v>0</v>
          </cell>
          <cell r="G438">
            <v>3</v>
          </cell>
          <cell r="H438">
            <v>3</v>
          </cell>
          <cell r="I438">
            <v>3</v>
          </cell>
          <cell r="J438">
            <v>4</v>
          </cell>
          <cell r="K438">
            <v>3</v>
          </cell>
          <cell r="L438">
            <v>4</v>
          </cell>
          <cell r="M438">
            <v>3</v>
          </cell>
          <cell r="N438">
            <v>3</v>
          </cell>
          <cell r="O438">
            <v>4</v>
          </cell>
        </row>
        <row r="439">
          <cell r="C439">
            <v>6246</v>
          </cell>
          <cell r="D439">
            <v>14</v>
          </cell>
          <cell r="E439">
            <v>21</v>
          </cell>
          <cell r="F439">
            <v>20</v>
          </cell>
          <cell r="G439">
            <v>21</v>
          </cell>
          <cell r="H439">
            <v>24</v>
          </cell>
          <cell r="I439">
            <v>25</v>
          </cell>
          <cell r="J439">
            <v>25</v>
          </cell>
          <cell r="K439">
            <v>26</v>
          </cell>
          <cell r="L439">
            <v>25</v>
          </cell>
          <cell r="M439">
            <v>26</v>
          </cell>
          <cell r="N439">
            <v>26</v>
          </cell>
          <cell r="O439">
            <v>25</v>
          </cell>
        </row>
        <row r="440">
          <cell r="C440">
            <v>687</v>
          </cell>
          <cell r="D440">
            <v>8</v>
          </cell>
          <cell r="E440">
            <v>10</v>
          </cell>
          <cell r="F440">
            <v>9</v>
          </cell>
          <cell r="G440">
            <v>10</v>
          </cell>
          <cell r="H440">
            <v>8</v>
          </cell>
          <cell r="I440">
            <v>8</v>
          </cell>
          <cell r="J440">
            <v>8</v>
          </cell>
          <cell r="K440">
            <v>9</v>
          </cell>
          <cell r="L440">
            <v>8</v>
          </cell>
          <cell r="M440">
            <v>8</v>
          </cell>
          <cell r="N440">
            <v>9</v>
          </cell>
          <cell r="O440">
            <v>10</v>
          </cell>
        </row>
        <row r="441">
          <cell r="C441">
            <v>6253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64</v>
          </cell>
          <cell r="K441">
            <v>67</v>
          </cell>
          <cell r="L441">
            <v>66</v>
          </cell>
          <cell r="M441">
            <v>69</v>
          </cell>
          <cell r="N441">
            <v>66</v>
          </cell>
          <cell r="O441">
            <v>69</v>
          </cell>
        </row>
        <row r="442">
          <cell r="C442">
            <v>988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49</v>
          </cell>
          <cell r="N442">
            <v>49</v>
          </cell>
          <cell r="O442">
            <v>57</v>
          </cell>
        </row>
        <row r="443">
          <cell r="C443">
            <v>6748</v>
          </cell>
          <cell r="D443">
            <v>0</v>
          </cell>
          <cell r="E443">
            <v>0</v>
          </cell>
          <cell r="F443">
            <v>1</v>
          </cell>
          <cell r="G443">
            <v>8</v>
          </cell>
          <cell r="H443">
            <v>7</v>
          </cell>
          <cell r="I443">
            <v>4</v>
          </cell>
          <cell r="J443">
            <v>11</v>
          </cell>
          <cell r="K443">
            <v>10</v>
          </cell>
          <cell r="L443">
            <v>14</v>
          </cell>
          <cell r="M443">
            <v>14</v>
          </cell>
          <cell r="N443">
            <v>14</v>
          </cell>
          <cell r="O443">
            <v>14</v>
          </cell>
        </row>
        <row r="444">
          <cell r="C444">
            <v>2880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6</v>
          </cell>
          <cell r="M444">
            <v>11</v>
          </cell>
          <cell r="N444">
            <v>12</v>
          </cell>
          <cell r="O444">
            <v>14</v>
          </cell>
        </row>
        <row r="445">
          <cell r="C445">
            <v>6120</v>
          </cell>
          <cell r="D445">
            <v>17</v>
          </cell>
          <cell r="E445">
            <v>16</v>
          </cell>
          <cell r="F445">
            <v>16</v>
          </cell>
          <cell r="G445">
            <v>16</v>
          </cell>
          <cell r="H445">
            <v>16</v>
          </cell>
          <cell r="I445">
            <v>16</v>
          </cell>
          <cell r="J445">
            <v>14</v>
          </cell>
          <cell r="K445">
            <v>14</v>
          </cell>
          <cell r="L445">
            <v>16</v>
          </cell>
          <cell r="M445">
            <v>18</v>
          </cell>
          <cell r="N445">
            <v>19</v>
          </cell>
          <cell r="O445">
            <v>18</v>
          </cell>
        </row>
        <row r="446">
          <cell r="C446">
            <v>989999</v>
          </cell>
          <cell r="D446">
            <v>3</v>
          </cell>
          <cell r="E446">
            <v>5</v>
          </cell>
          <cell r="F446">
            <v>7</v>
          </cell>
          <cell r="G446">
            <v>14</v>
          </cell>
          <cell r="H446">
            <v>16</v>
          </cell>
          <cell r="I446">
            <v>13</v>
          </cell>
          <cell r="J446">
            <v>22</v>
          </cell>
          <cell r="K446">
            <v>15</v>
          </cell>
          <cell r="L446">
            <v>12</v>
          </cell>
          <cell r="M446">
            <v>18</v>
          </cell>
          <cell r="N446">
            <v>18</v>
          </cell>
          <cell r="O446">
            <v>17</v>
          </cell>
        </row>
      </sheetData>
      <sheetData sheetId="10">
        <row r="3">
          <cell r="A3" t="str">
            <v>Row Labels</v>
          </cell>
          <cell r="B3" t="str">
            <v>Sum of TotalCensus</v>
          </cell>
        </row>
        <row r="4">
          <cell r="A4">
            <v>100</v>
          </cell>
          <cell r="B4">
            <v>241</v>
          </cell>
        </row>
        <row r="5">
          <cell r="A5">
            <v>106</v>
          </cell>
          <cell r="B5">
            <v>23</v>
          </cell>
        </row>
        <row r="6">
          <cell r="A6">
            <v>123</v>
          </cell>
          <cell r="B6">
            <v>137</v>
          </cell>
        </row>
        <row r="7">
          <cell r="A7">
            <v>149</v>
          </cell>
          <cell r="B7">
            <v>244</v>
          </cell>
        </row>
        <row r="8">
          <cell r="A8">
            <v>158</v>
          </cell>
          <cell r="B8">
            <v>64</v>
          </cell>
        </row>
        <row r="9">
          <cell r="A9">
            <v>175</v>
          </cell>
          <cell r="B9">
            <v>57</v>
          </cell>
        </row>
        <row r="10">
          <cell r="A10">
            <v>178</v>
          </cell>
          <cell r="B10">
            <v>73</v>
          </cell>
        </row>
        <row r="11">
          <cell r="A11">
            <v>183</v>
          </cell>
          <cell r="B11">
            <v>51</v>
          </cell>
        </row>
        <row r="12">
          <cell r="A12">
            <v>201</v>
          </cell>
          <cell r="B12">
            <v>265</v>
          </cell>
        </row>
        <row r="13">
          <cell r="A13">
            <v>215</v>
          </cell>
          <cell r="B13">
            <v>162</v>
          </cell>
        </row>
        <row r="14">
          <cell r="A14">
            <v>225</v>
          </cell>
          <cell r="B14">
            <v>102</v>
          </cell>
        </row>
        <row r="15">
          <cell r="A15">
            <v>337</v>
          </cell>
          <cell r="B15">
            <v>439</v>
          </cell>
        </row>
        <row r="16">
          <cell r="A16">
            <v>407</v>
          </cell>
          <cell r="B16">
            <v>65</v>
          </cell>
        </row>
        <row r="17">
          <cell r="A17">
            <v>464</v>
          </cell>
          <cell r="B17">
            <v>89</v>
          </cell>
        </row>
        <row r="18">
          <cell r="A18">
            <v>522</v>
          </cell>
          <cell r="B18">
            <v>20</v>
          </cell>
        </row>
        <row r="19">
          <cell r="A19">
            <v>548</v>
          </cell>
          <cell r="B19">
            <v>466</v>
          </cell>
        </row>
        <row r="20">
          <cell r="A20">
            <v>563</v>
          </cell>
          <cell r="B20">
            <v>141</v>
          </cell>
        </row>
        <row r="21">
          <cell r="A21">
            <v>567</v>
          </cell>
          <cell r="B21">
            <v>123</v>
          </cell>
        </row>
        <row r="22">
          <cell r="A22">
            <v>600</v>
          </cell>
          <cell r="B22">
            <v>44</v>
          </cell>
        </row>
        <row r="23">
          <cell r="A23">
            <v>601</v>
          </cell>
          <cell r="B23">
            <v>43</v>
          </cell>
        </row>
        <row r="24">
          <cell r="A24">
            <v>603</v>
          </cell>
          <cell r="B24">
            <v>929</v>
          </cell>
        </row>
        <row r="25">
          <cell r="A25">
            <v>616</v>
          </cell>
          <cell r="B25">
            <v>314</v>
          </cell>
        </row>
        <row r="26">
          <cell r="A26">
            <v>629</v>
          </cell>
          <cell r="B26">
            <v>31</v>
          </cell>
        </row>
        <row r="27">
          <cell r="A27">
            <v>687</v>
          </cell>
          <cell r="B27">
            <v>90</v>
          </cell>
        </row>
        <row r="28">
          <cell r="A28">
            <v>700</v>
          </cell>
          <cell r="B28">
            <v>80</v>
          </cell>
        </row>
        <row r="29">
          <cell r="A29">
            <v>702</v>
          </cell>
          <cell r="B29">
            <v>29</v>
          </cell>
        </row>
        <row r="30">
          <cell r="A30">
            <v>703</v>
          </cell>
          <cell r="B30">
            <v>72</v>
          </cell>
        </row>
        <row r="31">
          <cell r="A31">
            <v>709</v>
          </cell>
          <cell r="B31">
            <v>82</v>
          </cell>
        </row>
        <row r="32">
          <cell r="A32">
            <v>715</v>
          </cell>
          <cell r="B32">
            <v>664</v>
          </cell>
        </row>
        <row r="33">
          <cell r="A33">
            <v>724</v>
          </cell>
          <cell r="B33">
            <v>289</v>
          </cell>
        </row>
        <row r="34">
          <cell r="A34">
            <v>726</v>
          </cell>
          <cell r="B34">
            <v>127</v>
          </cell>
        </row>
        <row r="35">
          <cell r="A35">
            <v>729</v>
          </cell>
          <cell r="B35">
            <v>53</v>
          </cell>
        </row>
        <row r="36">
          <cell r="A36">
            <v>732</v>
          </cell>
          <cell r="B36">
            <v>33</v>
          </cell>
        </row>
        <row r="37">
          <cell r="A37">
            <v>752</v>
          </cell>
          <cell r="B37">
            <v>100</v>
          </cell>
        </row>
        <row r="38">
          <cell r="A38">
            <v>756</v>
          </cell>
          <cell r="B38">
            <v>113</v>
          </cell>
        </row>
        <row r="39">
          <cell r="A39">
            <v>757</v>
          </cell>
          <cell r="B39">
            <v>33</v>
          </cell>
        </row>
        <row r="40">
          <cell r="A40">
            <v>766</v>
          </cell>
          <cell r="B40">
            <v>143</v>
          </cell>
        </row>
        <row r="41">
          <cell r="A41">
            <v>783</v>
          </cell>
          <cell r="B41">
            <v>110</v>
          </cell>
        </row>
        <row r="42">
          <cell r="A42">
            <v>792</v>
          </cell>
          <cell r="B42">
            <v>210</v>
          </cell>
        </row>
        <row r="43">
          <cell r="A43">
            <v>817</v>
          </cell>
          <cell r="B43">
            <v>109</v>
          </cell>
        </row>
        <row r="44">
          <cell r="A44">
            <v>826</v>
          </cell>
          <cell r="B44">
            <v>108</v>
          </cell>
        </row>
        <row r="45">
          <cell r="A45">
            <v>845</v>
          </cell>
          <cell r="B45">
            <v>140</v>
          </cell>
        </row>
        <row r="46">
          <cell r="A46">
            <v>849</v>
          </cell>
          <cell r="B46">
            <v>241</v>
          </cell>
        </row>
        <row r="47">
          <cell r="A47">
            <v>864</v>
          </cell>
          <cell r="B47">
            <v>71</v>
          </cell>
        </row>
        <row r="48">
          <cell r="A48">
            <v>901</v>
          </cell>
          <cell r="B48">
            <v>166</v>
          </cell>
        </row>
        <row r="49">
          <cell r="A49">
            <v>904</v>
          </cell>
          <cell r="B49">
            <v>164</v>
          </cell>
        </row>
        <row r="50">
          <cell r="A50">
            <v>910</v>
          </cell>
          <cell r="B50">
            <v>24</v>
          </cell>
        </row>
        <row r="51">
          <cell r="A51">
            <v>911</v>
          </cell>
          <cell r="B51">
            <v>44</v>
          </cell>
        </row>
        <row r="52">
          <cell r="A52">
            <v>917</v>
          </cell>
          <cell r="B52">
            <v>37</v>
          </cell>
        </row>
        <row r="53">
          <cell r="A53">
            <v>923</v>
          </cell>
          <cell r="B53">
            <v>553</v>
          </cell>
        </row>
        <row r="54">
          <cell r="A54">
            <v>942</v>
          </cell>
          <cell r="B54">
            <v>47</v>
          </cell>
        </row>
        <row r="55">
          <cell r="A55">
            <v>959</v>
          </cell>
          <cell r="B55">
            <v>73</v>
          </cell>
        </row>
        <row r="56">
          <cell r="A56">
            <v>963</v>
          </cell>
          <cell r="B56">
            <v>148</v>
          </cell>
        </row>
        <row r="57">
          <cell r="A57">
            <v>972</v>
          </cell>
          <cell r="B57">
            <v>125</v>
          </cell>
        </row>
        <row r="58">
          <cell r="A58">
            <v>979</v>
          </cell>
          <cell r="B58">
            <v>39</v>
          </cell>
        </row>
        <row r="59">
          <cell r="A59">
            <v>988</v>
          </cell>
          <cell r="B59">
            <v>234</v>
          </cell>
        </row>
        <row r="60">
          <cell r="A60">
            <v>997</v>
          </cell>
          <cell r="B60">
            <v>80</v>
          </cell>
        </row>
        <row r="61">
          <cell r="A61">
            <v>1006</v>
          </cell>
          <cell r="B61">
            <v>82</v>
          </cell>
        </row>
        <row r="62">
          <cell r="A62">
            <v>1008</v>
          </cell>
          <cell r="B62">
            <v>100</v>
          </cell>
        </row>
        <row r="63">
          <cell r="A63">
            <v>1011</v>
          </cell>
          <cell r="B63">
            <v>156</v>
          </cell>
        </row>
        <row r="64">
          <cell r="A64">
            <v>1013</v>
          </cell>
          <cell r="B64">
            <v>95</v>
          </cell>
        </row>
        <row r="65">
          <cell r="A65">
            <v>1014</v>
          </cell>
          <cell r="B65">
            <v>116</v>
          </cell>
        </row>
        <row r="66">
          <cell r="A66">
            <v>1022</v>
          </cell>
          <cell r="B66">
            <v>51</v>
          </cell>
        </row>
        <row r="67">
          <cell r="A67">
            <v>1024</v>
          </cell>
          <cell r="B67">
            <v>162</v>
          </cell>
        </row>
        <row r="68">
          <cell r="A68">
            <v>1027</v>
          </cell>
          <cell r="B68">
            <v>174</v>
          </cell>
        </row>
        <row r="69">
          <cell r="A69">
            <v>1032</v>
          </cell>
          <cell r="B69">
            <v>46</v>
          </cell>
        </row>
        <row r="70">
          <cell r="A70">
            <v>1033</v>
          </cell>
          <cell r="B70">
            <v>81</v>
          </cell>
        </row>
        <row r="71">
          <cell r="A71">
            <v>1034</v>
          </cell>
          <cell r="B71">
            <v>240</v>
          </cell>
        </row>
        <row r="72">
          <cell r="A72">
            <v>1036</v>
          </cell>
          <cell r="B72">
            <v>66</v>
          </cell>
        </row>
        <row r="73">
          <cell r="A73">
            <v>1045</v>
          </cell>
          <cell r="B73">
            <v>151</v>
          </cell>
        </row>
        <row r="74">
          <cell r="A74">
            <v>1046</v>
          </cell>
          <cell r="B74">
            <v>55</v>
          </cell>
        </row>
        <row r="75">
          <cell r="A75">
            <v>1052</v>
          </cell>
          <cell r="B75">
            <v>39</v>
          </cell>
        </row>
        <row r="76">
          <cell r="A76">
            <v>1058</v>
          </cell>
          <cell r="B76">
            <v>69</v>
          </cell>
        </row>
        <row r="77">
          <cell r="A77">
            <v>1063</v>
          </cell>
          <cell r="B77">
            <v>61</v>
          </cell>
        </row>
        <row r="78">
          <cell r="A78">
            <v>1070</v>
          </cell>
          <cell r="B78">
            <v>28</v>
          </cell>
        </row>
        <row r="79">
          <cell r="A79">
            <v>1080</v>
          </cell>
          <cell r="B79">
            <v>31</v>
          </cell>
        </row>
        <row r="80">
          <cell r="A80">
            <v>1088</v>
          </cell>
          <cell r="B80">
            <v>49</v>
          </cell>
        </row>
        <row r="81">
          <cell r="A81">
            <v>1094</v>
          </cell>
          <cell r="B81">
            <v>228</v>
          </cell>
        </row>
        <row r="82">
          <cell r="A82">
            <v>1095</v>
          </cell>
          <cell r="B82">
            <v>155</v>
          </cell>
        </row>
        <row r="83">
          <cell r="A83">
            <v>1096</v>
          </cell>
          <cell r="B83">
            <v>210</v>
          </cell>
        </row>
        <row r="84">
          <cell r="A84">
            <v>1101</v>
          </cell>
          <cell r="B84">
            <v>4814</v>
          </cell>
        </row>
        <row r="85">
          <cell r="A85">
            <v>1114</v>
          </cell>
          <cell r="B85">
            <v>1</v>
          </cell>
        </row>
        <row r="86">
          <cell r="A86">
            <v>1116</v>
          </cell>
          <cell r="B86">
            <v>175</v>
          </cell>
        </row>
        <row r="87">
          <cell r="A87">
            <v>1122</v>
          </cell>
          <cell r="B87">
            <v>85</v>
          </cell>
        </row>
        <row r="88">
          <cell r="A88">
            <v>1123</v>
          </cell>
          <cell r="B88">
            <v>41</v>
          </cell>
        </row>
        <row r="89">
          <cell r="A89">
            <v>1127</v>
          </cell>
          <cell r="B89">
            <v>207</v>
          </cell>
        </row>
        <row r="90">
          <cell r="A90">
            <v>1128</v>
          </cell>
          <cell r="B90">
            <v>98</v>
          </cell>
        </row>
        <row r="91">
          <cell r="A91">
            <v>1130</v>
          </cell>
          <cell r="B91">
            <v>1</v>
          </cell>
        </row>
        <row r="92">
          <cell r="A92">
            <v>1132</v>
          </cell>
          <cell r="B92">
            <v>232</v>
          </cell>
        </row>
        <row r="93">
          <cell r="A93">
            <v>1141</v>
          </cell>
          <cell r="B93">
            <v>51</v>
          </cell>
        </row>
        <row r="94">
          <cell r="A94">
            <v>1142</v>
          </cell>
          <cell r="B94">
            <v>137</v>
          </cell>
        </row>
        <row r="95">
          <cell r="A95">
            <v>1144</v>
          </cell>
          <cell r="B95">
            <v>68</v>
          </cell>
        </row>
        <row r="96">
          <cell r="A96">
            <v>1145</v>
          </cell>
          <cell r="B96">
            <v>808</v>
          </cell>
        </row>
        <row r="97">
          <cell r="A97">
            <v>1148</v>
          </cell>
          <cell r="B97">
            <v>106</v>
          </cell>
        </row>
        <row r="98">
          <cell r="A98">
            <v>1163</v>
          </cell>
          <cell r="B98">
            <v>98</v>
          </cell>
        </row>
        <row r="99">
          <cell r="A99">
            <v>1171</v>
          </cell>
          <cell r="B99">
            <v>191</v>
          </cell>
        </row>
        <row r="100">
          <cell r="A100">
            <v>1177</v>
          </cell>
          <cell r="B100">
            <v>117</v>
          </cell>
        </row>
        <row r="101">
          <cell r="A101">
            <v>1189</v>
          </cell>
          <cell r="B101">
            <v>30</v>
          </cell>
        </row>
        <row r="102">
          <cell r="A102">
            <v>1304</v>
          </cell>
          <cell r="B102">
            <v>43</v>
          </cell>
        </row>
        <row r="103">
          <cell r="A103">
            <v>1477</v>
          </cell>
          <cell r="B103">
            <v>710</v>
          </cell>
        </row>
        <row r="104">
          <cell r="A104">
            <v>1597</v>
          </cell>
          <cell r="B104">
            <v>56</v>
          </cell>
        </row>
        <row r="105">
          <cell r="A105">
            <v>1685</v>
          </cell>
          <cell r="B105">
            <v>279</v>
          </cell>
        </row>
        <row r="106">
          <cell r="A106">
            <v>1814</v>
          </cell>
          <cell r="B106">
            <v>32</v>
          </cell>
        </row>
        <row r="107">
          <cell r="A107">
            <v>1875</v>
          </cell>
          <cell r="B107">
            <v>19</v>
          </cell>
        </row>
        <row r="108">
          <cell r="A108">
            <v>1884</v>
          </cell>
          <cell r="B108">
            <v>151</v>
          </cell>
        </row>
        <row r="109">
          <cell r="A109">
            <v>1896</v>
          </cell>
          <cell r="B109">
            <v>9</v>
          </cell>
        </row>
        <row r="110">
          <cell r="A110">
            <v>1903</v>
          </cell>
          <cell r="B110">
            <v>85</v>
          </cell>
        </row>
        <row r="111">
          <cell r="A111">
            <v>1922</v>
          </cell>
          <cell r="B111">
            <v>40</v>
          </cell>
        </row>
        <row r="112">
          <cell r="A112">
            <v>1923</v>
          </cell>
          <cell r="B112">
            <v>278</v>
          </cell>
        </row>
        <row r="113">
          <cell r="A113">
            <v>1935</v>
          </cell>
          <cell r="B113">
            <v>452</v>
          </cell>
        </row>
        <row r="114">
          <cell r="A114">
            <v>1952</v>
          </cell>
          <cell r="B114">
            <v>150</v>
          </cell>
        </row>
        <row r="115">
          <cell r="A115">
            <v>1953</v>
          </cell>
          <cell r="B115">
            <v>25</v>
          </cell>
        </row>
        <row r="116">
          <cell r="A116">
            <v>1954</v>
          </cell>
          <cell r="B116">
            <v>730</v>
          </cell>
        </row>
        <row r="117">
          <cell r="A117">
            <v>1972</v>
          </cell>
          <cell r="B117">
            <v>8</v>
          </cell>
        </row>
        <row r="118">
          <cell r="A118">
            <v>1973</v>
          </cell>
          <cell r="B118">
            <v>67</v>
          </cell>
        </row>
        <row r="119">
          <cell r="A119">
            <v>1976</v>
          </cell>
          <cell r="B119">
            <v>366</v>
          </cell>
        </row>
        <row r="120">
          <cell r="A120">
            <v>1977</v>
          </cell>
          <cell r="B120">
            <v>51</v>
          </cell>
        </row>
        <row r="121">
          <cell r="A121">
            <v>1993</v>
          </cell>
          <cell r="B121">
            <v>192</v>
          </cell>
        </row>
        <row r="122">
          <cell r="A122">
            <v>1994</v>
          </cell>
          <cell r="B122">
            <v>17</v>
          </cell>
        </row>
        <row r="123">
          <cell r="A123">
            <v>1997</v>
          </cell>
          <cell r="B123">
            <v>29</v>
          </cell>
        </row>
        <row r="124">
          <cell r="A124">
            <v>1999</v>
          </cell>
          <cell r="B124">
            <v>18</v>
          </cell>
        </row>
        <row r="125">
          <cell r="A125">
            <v>2002</v>
          </cell>
          <cell r="B125">
            <v>8</v>
          </cell>
        </row>
        <row r="126">
          <cell r="A126">
            <v>2007</v>
          </cell>
          <cell r="B126">
            <v>96</v>
          </cell>
        </row>
        <row r="127">
          <cell r="A127">
            <v>2008</v>
          </cell>
          <cell r="B127">
            <v>8</v>
          </cell>
        </row>
        <row r="128">
          <cell r="A128">
            <v>2009</v>
          </cell>
          <cell r="B128">
            <v>1</v>
          </cell>
        </row>
        <row r="129">
          <cell r="A129">
            <v>2012</v>
          </cell>
          <cell r="B129">
            <v>119</v>
          </cell>
        </row>
        <row r="130">
          <cell r="A130">
            <v>2014</v>
          </cell>
          <cell r="B130">
            <v>21</v>
          </cell>
        </row>
        <row r="131">
          <cell r="A131">
            <v>2030</v>
          </cell>
          <cell r="B131">
            <v>67</v>
          </cell>
        </row>
        <row r="132">
          <cell r="A132">
            <v>2034</v>
          </cell>
          <cell r="B132">
            <v>104</v>
          </cell>
        </row>
        <row r="133">
          <cell r="A133">
            <v>2039</v>
          </cell>
          <cell r="B133">
            <v>348</v>
          </cell>
        </row>
        <row r="134">
          <cell r="A134">
            <v>2040</v>
          </cell>
          <cell r="B134">
            <v>87</v>
          </cell>
        </row>
        <row r="135">
          <cell r="A135">
            <v>2042</v>
          </cell>
          <cell r="B135">
            <v>35</v>
          </cell>
        </row>
        <row r="136">
          <cell r="A136">
            <v>2045</v>
          </cell>
          <cell r="B136">
            <v>44</v>
          </cell>
        </row>
        <row r="137">
          <cell r="A137">
            <v>2055</v>
          </cell>
          <cell r="B137">
            <v>89</v>
          </cell>
        </row>
        <row r="138">
          <cell r="A138">
            <v>2063</v>
          </cell>
          <cell r="B138">
            <v>20</v>
          </cell>
        </row>
        <row r="139">
          <cell r="A139">
            <v>2064</v>
          </cell>
          <cell r="B139">
            <v>49</v>
          </cell>
        </row>
        <row r="140">
          <cell r="A140">
            <v>2087</v>
          </cell>
          <cell r="B140">
            <v>120</v>
          </cell>
        </row>
        <row r="141">
          <cell r="A141">
            <v>2088</v>
          </cell>
          <cell r="B141">
            <v>236</v>
          </cell>
        </row>
        <row r="142">
          <cell r="A142">
            <v>2102</v>
          </cell>
          <cell r="B142">
            <v>204</v>
          </cell>
        </row>
        <row r="143">
          <cell r="A143">
            <v>2103</v>
          </cell>
          <cell r="B143">
            <v>39</v>
          </cell>
        </row>
        <row r="144">
          <cell r="A144">
            <v>2104</v>
          </cell>
          <cell r="B144">
            <v>146</v>
          </cell>
        </row>
        <row r="145">
          <cell r="A145">
            <v>2108</v>
          </cell>
          <cell r="B145">
            <v>51</v>
          </cell>
        </row>
        <row r="146">
          <cell r="A146">
            <v>2109</v>
          </cell>
          <cell r="B146">
            <v>1149</v>
          </cell>
        </row>
        <row r="147">
          <cell r="A147">
            <v>2110</v>
          </cell>
          <cell r="B147">
            <v>68</v>
          </cell>
        </row>
        <row r="148">
          <cell r="A148">
            <v>2112</v>
          </cell>
          <cell r="B148">
            <v>58</v>
          </cell>
        </row>
        <row r="149">
          <cell r="A149">
            <v>2114</v>
          </cell>
          <cell r="B149">
            <v>60</v>
          </cell>
        </row>
        <row r="150">
          <cell r="A150">
            <v>2118</v>
          </cell>
          <cell r="B150">
            <v>110</v>
          </cell>
        </row>
        <row r="151">
          <cell r="A151">
            <v>2136</v>
          </cell>
          <cell r="B151">
            <v>121</v>
          </cell>
        </row>
        <row r="152">
          <cell r="A152">
            <v>2145</v>
          </cell>
          <cell r="B152">
            <v>257</v>
          </cell>
        </row>
        <row r="153">
          <cell r="A153">
            <v>2178</v>
          </cell>
          <cell r="B153">
            <v>131</v>
          </cell>
        </row>
        <row r="154">
          <cell r="A154">
            <v>2181</v>
          </cell>
          <cell r="B154">
            <v>242</v>
          </cell>
        </row>
        <row r="155">
          <cell r="A155">
            <v>2196</v>
          </cell>
          <cell r="B155">
            <v>85</v>
          </cell>
        </row>
        <row r="156">
          <cell r="A156">
            <v>2237</v>
          </cell>
          <cell r="B156">
            <v>48</v>
          </cell>
        </row>
        <row r="157">
          <cell r="A157">
            <v>2284</v>
          </cell>
          <cell r="B157">
            <v>113</v>
          </cell>
        </row>
        <row r="158">
          <cell r="A158">
            <v>2287</v>
          </cell>
          <cell r="B158">
            <v>68</v>
          </cell>
        </row>
        <row r="159">
          <cell r="A159">
            <v>2288</v>
          </cell>
          <cell r="B159">
            <v>77</v>
          </cell>
        </row>
        <row r="160">
          <cell r="A160">
            <v>2294</v>
          </cell>
          <cell r="B160">
            <v>83</v>
          </cell>
        </row>
        <row r="161">
          <cell r="A161">
            <v>2302</v>
          </cell>
          <cell r="B161">
            <v>156</v>
          </cell>
        </row>
        <row r="162">
          <cell r="A162">
            <v>2311</v>
          </cell>
          <cell r="B162">
            <v>197</v>
          </cell>
        </row>
        <row r="163">
          <cell r="A163">
            <v>2316</v>
          </cell>
          <cell r="B163">
            <v>23</v>
          </cell>
        </row>
        <row r="164">
          <cell r="A164">
            <v>2326</v>
          </cell>
          <cell r="B164">
            <v>224</v>
          </cell>
        </row>
        <row r="165">
          <cell r="A165">
            <v>2342</v>
          </cell>
          <cell r="B165">
            <v>20</v>
          </cell>
        </row>
        <row r="166">
          <cell r="A166">
            <v>2365</v>
          </cell>
          <cell r="B166">
            <v>101</v>
          </cell>
        </row>
        <row r="167">
          <cell r="A167">
            <v>2379</v>
          </cell>
          <cell r="B167">
            <v>237</v>
          </cell>
        </row>
        <row r="168">
          <cell r="A168">
            <v>2400</v>
          </cell>
          <cell r="B168">
            <v>179</v>
          </cell>
        </row>
        <row r="169">
          <cell r="A169">
            <v>2415</v>
          </cell>
          <cell r="B169">
            <v>58</v>
          </cell>
        </row>
        <row r="170">
          <cell r="A170">
            <v>2427</v>
          </cell>
          <cell r="B170">
            <v>2</v>
          </cell>
        </row>
        <row r="171">
          <cell r="A171">
            <v>2445</v>
          </cell>
          <cell r="B171">
            <v>23</v>
          </cell>
        </row>
        <row r="172">
          <cell r="A172">
            <v>2453</v>
          </cell>
          <cell r="B172">
            <v>144</v>
          </cell>
        </row>
        <row r="173">
          <cell r="A173">
            <v>2473</v>
          </cell>
          <cell r="B173">
            <v>78</v>
          </cell>
        </row>
        <row r="174">
          <cell r="A174">
            <v>2502</v>
          </cell>
          <cell r="B174">
            <v>9</v>
          </cell>
        </row>
        <row r="175">
          <cell r="A175">
            <v>2522</v>
          </cell>
          <cell r="B175">
            <v>199</v>
          </cell>
        </row>
        <row r="176">
          <cell r="A176">
            <v>2526</v>
          </cell>
          <cell r="B176">
            <v>45</v>
          </cell>
        </row>
        <row r="177">
          <cell r="A177">
            <v>2527</v>
          </cell>
          <cell r="B177">
            <v>49</v>
          </cell>
        </row>
        <row r="178">
          <cell r="A178">
            <v>2533</v>
          </cell>
          <cell r="B178">
            <v>56</v>
          </cell>
        </row>
        <row r="179">
          <cell r="A179">
            <v>2540</v>
          </cell>
          <cell r="B179">
            <v>52</v>
          </cell>
        </row>
        <row r="180">
          <cell r="A180">
            <v>2543</v>
          </cell>
          <cell r="B180">
            <v>84</v>
          </cell>
        </row>
        <row r="181">
          <cell r="A181">
            <v>2564</v>
          </cell>
          <cell r="B181">
            <v>53</v>
          </cell>
        </row>
        <row r="182">
          <cell r="A182">
            <v>2567</v>
          </cell>
          <cell r="B182">
            <v>41</v>
          </cell>
        </row>
        <row r="183">
          <cell r="A183">
            <v>2602</v>
          </cell>
          <cell r="B183">
            <v>93</v>
          </cell>
        </row>
        <row r="184">
          <cell r="A184">
            <v>2605</v>
          </cell>
          <cell r="B184">
            <v>54</v>
          </cell>
        </row>
        <row r="185">
          <cell r="A185">
            <v>2611</v>
          </cell>
          <cell r="B185">
            <v>32</v>
          </cell>
        </row>
        <row r="186">
          <cell r="A186">
            <v>2612</v>
          </cell>
          <cell r="B186">
            <v>30</v>
          </cell>
        </row>
        <row r="187">
          <cell r="A187">
            <v>2631</v>
          </cell>
          <cell r="B187">
            <v>12</v>
          </cell>
        </row>
        <row r="188">
          <cell r="A188">
            <v>2637</v>
          </cell>
          <cell r="B188">
            <v>77</v>
          </cell>
        </row>
        <row r="189">
          <cell r="A189">
            <v>2685</v>
          </cell>
          <cell r="B189">
            <v>3</v>
          </cell>
        </row>
        <row r="190">
          <cell r="A190">
            <v>2691</v>
          </cell>
          <cell r="B190">
            <v>63</v>
          </cell>
        </row>
        <row r="191">
          <cell r="A191">
            <v>2693</v>
          </cell>
          <cell r="B191">
            <v>70</v>
          </cell>
        </row>
        <row r="192">
          <cell r="A192">
            <v>2696</v>
          </cell>
          <cell r="B192">
            <v>42</v>
          </cell>
        </row>
        <row r="193">
          <cell r="A193">
            <v>2700</v>
          </cell>
          <cell r="B193">
            <v>78</v>
          </cell>
        </row>
        <row r="194">
          <cell r="A194">
            <v>2704</v>
          </cell>
          <cell r="B194">
            <v>84</v>
          </cell>
        </row>
        <row r="195">
          <cell r="A195">
            <v>2708</v>
          </cell>
          <cell r="B195">
            <v>71</v>
          </cell>
        </row>
        <row r="196">
          <cell r="A196">
            <v>2720</v>
          </cell>
          <cell r="B196">
            <v>119</v>
          </cell>
        </row>
        <row r="197">
          <cell r="A197">
            <v>2722</v>
          </cell>
          <cell r="B197">
            <v>72</v>
          </cell>
        </row>
        <row r="198">
          <cell r="A198">
            <v>2723</v>
          </cell>
          <cell r="B198">
            <v>28</v>
          </cell>
        </row>
        <row r="199">
          <cell r="A199">
            <v>2726</v>
          </cell>
          <cell r="B199">
            <v>308</v>
          </cell>
        </row>
        <row r="200">
          <cell r="A200">
            <v>2743</v>
          </cell>
          <cell r="B200">
            <v>25</v>
          </cell>
        </row>
        <row r="201">
          <cell r="A201">
            <v>2764</v>
          </cell>
          <cell r="B201">
            <v>11</v>
          </cell>
        </row>
        <row r="202">
          <cell r="A202">
            <v>2765</v>
          </cell>
          <cell r="B202">
            <v>142</v>
          </cell>
        </row>
        <row r="203">
          <cell r="A203">
            <v>2768</v>
          </cell>
          <cell r="B203">
            <v>1</v>
          </cell>
        </row>
        <row r="204">
          <cell r="A204">
            <v>2778</v>
          </cell>
          <cell r="B204">
            <v>246</v>
          </cell>
        </row>
        <row r="205">
          <cell r="A205">
            <v>2780</v>
          </cell>
          <cell r="B205">
            <v>64</v>
          </cell>
        </row>
        <row r="206">
          <cell r="A206">
            <v>2784</v>
          </cell>
          <cell r="B206">
            <v>44</v>
          </cell>
        </row>
        <row r="207">
          <cell r="A207">
            <v>2793</v>
          </cell>
          <cell r="B207">
            <v>53</v>
          </cell>
        </row>
        <row r="208">
          <cell r="A208">
            <v>2800</v>
          </cell>
          <cell r="B208">
            <v>68</v>
          </cell>
        </row>
        <row r="209">
          <cell r="A209">
            <v>2802</v>
          </cell>
          <cell r="B209">
            <v>97</v>
          </cell>
        </row>
        <row r="210">
          <cell r="A210">
            <v>2805</v>
          </cell>
          <cell r="B210">
            <v>402</v>
          </cell>
        </row>
        <row r="211">
          <cell r="A211">
            <v>2806</v>
          </cell>
          <cell r="B211">
            <v>127</v>
          </cell>
        </row>
        <row r="212">
          <cell r="A212">
            <v>2814</v>
          </cell>
          <cell r="B212">
            <v>3</v>
          </cell>
        </row>
        <row r="213">
          <cell r="A213">
            <v>2824</v>
          </cell>
          <cell r="B213">
            <v>1</v>
          </cell>
        </row>
        <row r="214">
          <cell r="A214">
            <v>2833</v>
          </cell>
          <cell r="B214">
            <v>27</v>
          </cell>
        </row>
        <row r="215">
          <cell r="A215">
            <v>2834</v>
          </cell>
          <cell r="B215">
            <v>183</v>
          </cell>
        </row>
        <row r="216">
          <cell r="A216">
            <v>2837</v>
          </cell>
          <cell r="B216">
            <v>71</v>
          </cell>
        </row>
        <row r="217">
          <cell r="A217">
            <v>2854</v>
          </cell>
          <cell r="B217">
            <v>37</v>
          </cell>
        </row>
        <row r="218">
          <cell r="A218">
            <v>2868</v>
          </cell>
          <cell r="B218">
            <v>76</v>
          </cell>
        </row>
        <row r="219">
          <cell r="A219">
            <v>2869</v>
          </cell>
          <cell r="B219">
            <v>64</v>
          </cell>
        </row>
        <row r="220">
          <cell r="A220">
            <v>2877</v>
          </cell>
          <cell r="B220">
            <v>1</v>
          </cell>
        </row>
        <row r="221">
          <cell r="A221">
            <v>2880</v>
          </cell>
          <cell r="B221">
            <v>128</v>
          </cell>
        </row>
        <row r="222">
          <cell r="A222">
            <v>2896</v>
          </cell>
          <cell r="B222">
            <v>34</v>
          </cell>
        </row>
        <row r="223">
          <cell r="A223">
            <v>2911</v>
          </cell>
          <cell r="B223">
            <v>23</v>
          </cell>
        </row>
        <row r="224">
          <cell r="A224">
            <v>2925</v>
          </cell>
          <cell r="B224">
            <v>50</v>
          </cell>
        </row>
        <row r="225">
          <cell r="A225">
            <v>2931</v>
          </cell>
          <cell r="B225">
            <v>25</v>
          </cell>
        </row>
        <row r="226">
          <cell r="A226">
            <v>2938</v>
          </cell>
          <cell r="B226">
            <v>93</v>
          </cell>
        </row>
        <row r="227">
          <cell r="A227">
            <v>2945</v>
          </cell>
          <cell r="B227">
            <v>23</v>
          </cell>
        </row>
        <row r="228">
          <cell r="A228">
            <v>2949</v>
          </cell>
          <cell r="B228">
            <v>30</v>
          </cell>
        </row>
        <row r="229">
          <cell r="A229">
            <v>2972</v>
          </cell>
          <cell r="B229">
            <v>74</v>
          </cell>
        </row>
        <row r="230">
          <cell r="A230">
            <v>2984</v>
          </cell>
          <cell r="B230">
            <v>90</v>
          </cell>
        </row>
        <row r="231">
          <cell r="A231">
            <v>3024</v>
          </cell>
          <cell r="B231">
            <v>74</v>
          </cell>
        </row>
        <row r="232">
          <cell r="A232">
            <v>3142</v>
          </cell>
          <cell r="B232">
            <v>29</v>
          </cell>
        </row>
        <row r="233">
          <cell r="A233">
            <v>3180</v>
          </cell>
          <cell r="B233">
            <v>258</v>
          </cell>
        </row>
        <row r="234">
          <cell r="A234">
            <v>4212</v>
          </cell>
          <cell r="B234">
            <v>209</v>
          </cell>
        </row>
        <row r="235">
          <cell r="A235">
            <v>4533</v>
          </cell>
          <cell r="B235">
            <v>35</v>
          </cell>
        </row>
        <row r="236">
          <cell r="A236">
            <v>4555</v>
          </cell>
          <cell r="B236">
            <v>19</v>
          </cell>
        </row>
        <row r="237">
          <cell r="A237">
            <v>4914</v>
          </cell>
          <cell r="B237">
            <v>58</v>
          </cell>
        </row>
        <row r="238">
          <cell r="A238">
            <v>4971</v>
          </cell>
          <cell r="B238">
            <v>26</v>
          </cell>
        </row>
        <row r="239">
          <cell r="A239">
            <v>5094</v>
          </cell>
          <cell r="B239">
            <v>17</v>
          </cell>
        </row>
        <row r="240">
          <cell r="A240">
            <v>5225</v>
          </cell>
          <cell r="B240">
            <v>12</v>
          </cell>
        </row>
        <row r="241">
          <cell r="A241">
            <v>5595</v>
          </cell>
          <cell r="B241">
            <v>95</v>
          </cell>
        </row>
        <row r="242">
          <cell r="A242">
            <v>5903</v>
          </cell>
          <cell r="B242">
            <v>60</v>
          </cell>
        </row>
        <row r="243">
          <cell r="A243">
            <v>6014</v>
          </cell>
          <cell r="B243">
            <v>46</v>
          </cell>
        </row>
        <row r="244">
          <cell r="A244">
            <v>6022</v>
          </cell>
          <cell r="B244">
            <v>32</v>
          </cell>
        </row>
        <row r="245">
          <cell r="A245">
            <v>6033</v>
          </cell>
          <cell r="B245">
            <v>28</v>
          </cell>
        </row>
        <row r="246">
          <cell r="A246">
            <v>6043</v>
          </cell>
          <cell r="B246">
            <v>722</v>
          </cell>
        </row>
        <row r="247">
          <cell r="A247">
            <v>6045</v>
          </cell>
          <cell r="B247">
            <v>16</v>
          </cell>
        </row>
        <row r="248">
          <cell r="A248">
            <v>6047</v>
          </cell>
          <cell r="B248">
            <v>28</v>
          </cell>
        </row>
        <row r="249">
          <cell r="A249">
            <v>6055</v>
          </cell>
          <cell r="B249">
            <v>13</v>
          </cell>
        </row>
        <row r="250">
          <cell r="A250">
            <v>6069</v>
          </cell>
          <cell r="B250">
            <v>30</v>
          </cell>
        </row>
        <row r="251">
          <cell r="A251">
            <v>6082</v>
          </cell>
          <cell r="B251">
            <v>159</v>
          </cell>
        </row>
        <row r="252">
          <cell r="A252">
            <v>6083</v>
          </cell>
          <cell r="B252">
            <v>27</v>
          </cell>
        </row>
        <row r="253">
          <cell r="A253">
            <v>6095</v>
          </cell>
          <cell r="B253">
            <v>9</v>
          </cell>
        </row>
        <row r="254">
          <cell r="A254">
            <v>6097</v>
          </cell>
          <cell r="B254">
            <v>2</v>
          </cell>
        </row>
        <row r="255">
          <cell r="A255">
            <v>6099</v>
          </cell>
          <cell r="B255">
            <v>69</v>
          </cell>
        </row>
        <row r="256">
          <cell r="A256">
            <v>6111</v>
          </cell>
          <cell r="B256">
            <v>41</v>
          </cell>
        </row>
        <row r="257">
          <cell r="A257">
            <v>6112</v>
          </cell>
          <cell r="B257">
            <v>313</v>
          </cell>
        </row>
        <row r="258">
          <cell r="A258">
            <v>6114</v>
          </cell>
          <cell r="B258">
            <v>57</v>
          </cell>
        </row>
        <row r="259">
          <cell r="A259">
            <v>6120</v>
          </cell>
          <cell r="B259">
            <v>152</v>
          </cell>
        </row>
        <row r="260">
          <cell r="A260">
            <v>6122</v>
          </cell>
          <cell r="B260">
            <v>2</v>
          </cell>
        </row>
        <row r="261">
          <cell r="A261">
            <v>6124</v>
          </cell>
          <cell r="B261">
            <v>25</v>
          </cell>
        </row>
        <row r="262">
          <cell r="A262">
            <v>6125</v>
          </cell>
          <cell r="B262">
            <v>102</v>
          </cell>
        </row>
        <row r="263">
          <cell r="A263">
            <v>6126</v>
          </cell>
          <cell r="B263">
            <v>91</v>
          </cell>
        </row>
        <row r="264">
          <cell r="A264">
            <v>6132</v>
          </cell>
          <cell r="B264">
            <v>1</v>
          </cell>
        </row>
        <row r="265">
          <cell r="A265">
            <v>6133</v>
          </cell>
          <cell r="B265">
            <v>120</v>
          </cell>
        </row>
        <row r="266">
          <cell r="A266">
            <v>6134</v>
          </cell>
          <cell r="B266">
            <v>24</v>
          </cell>
        </row>
        <row r="267">
          <cell r="A267">
            <v>6148</v>
          </cell>
          <cell r="B267">
            <v>1</v>
          </cell>
        </row>
        <row r="268">
          <cell r="A268">
            <v>6149</v>
          </cell>
          <cell r="B268">
            <v>126</v>
          </cell>
        </row>
        <row r="269">
          <cell r="A269">
            <v>6155</v>
          </cell>
          <cell r="B269">
            <v>193</v>
          </cell>
        </row>
        <row r="270">
          <cell r="A270">
            <v>6156</v>
          </cell>
          <cell r="B270">
            <v>59</v>
          </cell>
        </row>
        <row r="271">
          <cell r="A271">
            <v>6157</v>
          </cell>
          <cell r="B271">
            <v>54</v>
          </cell>
        </row>
        <row r="272">
          <cell r="A272">
            <v>6159</v>
          </cell>
          <cell r="B272">
            <v>73</v>
          </cell>
        </row>
        <row r="273">
          <cell r="A273">
            <v>6164</v>
          </cell>
          <cell r="B273">
            <v>92</v>
          </cell>
        </row>
        <row r="274">
          <cell r="A274">
            <v>6165</v>
          </cell>
          <cell r="B274">
            <v>115</v>
          </cell>
        </row>
        <row r="275">
          <cell r="A275">
            <v>6166</v>
          </cell>
          <cell r="B275">
            <v>90</v>
          </cell>
        </row>
        <row r="276">
          <cell r="A276">
            <v>6167</v>
          </cell>
          <cell r="B276">
            <v>2</v>
          </cell>
        </row>
        <row r="277">
          <cell r="A277">
            <v>6168</v>
          </cell>
          <cell r="B277">
            <v>184</v>
          </cell>
        </row>
        <row r="278">
          <cell r="A278">
            <v>6176</v>
          </cell>
          <cell r="B278">
            <v>39</v>
          </cell>
        </row>
        <row r="279">
          <cell r="A279">
            <v>6184</v>
          </cell>
          <cell r="B279">
            <v>8</v>
          </cell>
        </row>
        <row r="280">
          <cell r="A280">
            <v>6188</v>
          </cell>
          <cell r="B280">
            <v>216</v>
          </cell>
        </row>
        <row r="281">
          <cell r="A281">
            <v>6189</v>
          </cell>
          <cell r="B281">
            <v>31</v>
          </cell>
        </row>
        <row r="282">
          <cell r="A282">
            <v>6190</v>
          </cell>
          <cell r="B282">
            <v>2</v>
          </cell>
        </row>
        <row r="283">
          <cell r="A283">
            <v>6193</v>
          </cell>
          <cell r="B283">
            <v>154</v>
          </cell>
        </row>
        <row r="284">
          <cell r="A284">
            <v>6206</v>
          </cell>
          <cell r="B284">
            <v>9</v>
          </cell>
        </row>
        <row r="285">
          <cell r="A285">
            <v>6209</v>
          </cell>
          <cell r="B285">
            <v>86</v>
          </cell>
        </row>
        <row r="286">
          <cell r="A286">
            <v>6210</v>
          </cell>
          <cell r="B286">
            <v>309</v>
          </cell>
        </row>
        <row r="287">
          <cell r="A287">
            <v>6211</v>
          </cell>
          <cell r="B287">
            <v>83</v>
          </cell>
        </row>
        <row r="288">
          <cell r="A288">
            <v>6212</v>
          </cell>
          <cell r="B288">
            <v>206</v>
          </cell>
        </row>
        <row r="289">
          <cell r="A289">
            <v>6214</v>
          </cell>
          <cell r="B289">
            <v>13</v>
          </cell>
        </row>
        <row r="290">
          <cell r="A290">
            <v>6215</v>
          </cell>
          <cell r="B290">
            <v>32</v>
          </cell>
        </row>
        <row r="291">
          <cell r="A291">
            <v>6219</v>
          </cell>
          <cell r="B291">
            <v>3</v>
          </cell>
        </row>
        <row r="292">
          <cell r="A292">
            <v>6227</v>
          </cell>
          <cell r="B292">
            <v>199</v>
          </cell>
        </row>
        <row r="293">
          <cell r="A293">
            <v>6228</v>
          </cell>
          <cell r="B293">
            <v>34</v>
          </cell>
        </row>
        <row r="294">
          <cell r="A294">
            <v>6229</v>
          </cell>
          <cell r="B294">
            <v>69</v>
          </cell>
        </row>
        <row r="295">
          <cell r="A295">
            <v>6231</v>
          </cell>
          <cell r="B295">
            <v>1</v>
          </cell>
        </row>
        <row r="296">
          <cell r="A296">
            <v>6232</v>
          </cell>
          <cell r="B296">
            <v>36</v>
          </cell>
        </row>
        <row r="297">
          <cell r="A297">
            <v>6234</v>
          </cell>
          <cell r="B297">
            <v>59</v>
          </cell>
        </row>
        <row r="298">
          <cell r="A298">
            <v>6241</v>
          </cell>
          <cell r="B298">
            <v>249</v>
          </cell>
        </row>
        <row r="299">
          <cell r="A299">
            <v>6242</v>
          </cell>
          <cell r="B299">
            <v>72</v>
          </cell>
        </row>
        <row r="300">
          <cell r="A300">
            <v>6243</v>
          </cell>
          <cell r="B300">
            <v>330</v>
          </cell>
        </row>
        <row r="301">
          <cell r="A301">
            <v>6244</v>
          </cell>
          <cell r="B301">
            <v>62</v>
          </cell>
        </row>
        <row r="302">
          <cell r="A302">
            <v>6245</v>
          </cell>
          <cell r="B302">
            <v>7</v>
          </cell>
        </row>
        <row r="303">
          <cell r="A303">
            <v>6246</v>
          </cell>
          <cell r="B303">
            <v>239</v>
          </cell>
        </row>
        <row r="304">
          <cell r="A304">
            <v>6253</v>
          </cell>
          <cell r="B304">
            <v>85</v>
          </cell>
        </row>
        <row r="305">
          <cell r="A305">
            <v>6254</v>
          </cell>
          <cell r="B305">
            <v>300</v>
          </cell>
        </row>
        <row r="306">
          <cell r="A306">
            <v>6255</v>
          </cell>
          <cell r="B306">
            <v>29</v>
          </cell>
        </row>
        <row r="307">
          <cell r="A307">
            <v>6256</v>
          </cell>
          <cell r="B307">
            <v>38</v>
          </cell>
        </row>
        <row r="308">
          <cell r="A308">
            <v>6257</v>
          </cell>
          <cell r="B308">
            <v>98</v>
          </cell>
        </row>
        <row r="309">
          <cell r="A309">
            <v>6258</v>
          </cell>
          <cell r="B309">
            <v>243</v>
          </cell>
        </row>
        <row r="310">
          <cell r="A310">
            <v>6259</v>
          </cell>
          <cell r="B310">
            <v>36</v>
          </cell>
        </row>
        <row r="311">
          <cell r="A311">
            <v>6264</v>
          </cell>
          <cell r="B311">
            <v>57</v>
          </cell>
        </row>
        <row r="312">
          <cell r="A312">
            <v>6267</v>
          </cell>
          <cell r="B312">
            <v>5</v>
          </cell>
        </row>
        <row r="313">
          <cell r="A313">
            <v>6270</v>
          </cell>
          <cell r="B313">
            <v>187</v>
          </cell>
        </row>
        <row r="314">
          <cell r="A314">
            <v>6273</v>
          </cell>
          <cell r="B314">
            <v>103</v>
          </cell>
        </row>
        <row r="315">
          <cell r="A315">
            <v>6661</v>
          </cell>
          <cell r="B315">
            <v>80</v>
          </cell>
        </row>
        <row r="316">
          <cell r="A316">
            <v>6662</v>
          </cell>
          <cell r="B316">
            <v>12</v>
          </cell>
        </row>
        <row r="317">
          <cell r="A317">
            <v>6664</v>
          </cell>
          <cell r="B317">
            <v>216</v>
          </cell>
        </row>
        <row r="318">
          <cell r="A318">
            <v>6666</v>
          </cell>
          <cell r="B318">
            <v>2</v>
          </cell>
        </row>
        <row r="319">
          <cell r="A319">
            <v>6667</v>
          </cell>
          <cell r="B319">
            <v>140</v>
          </cell>
        </row>
        <row r="320">
          <cell r="A320">
            <v>6747</v>
          </cell>
          <cell r="B320">
            <v>58</v>
          </cell>
        </row>
        <row r="321">
          <cell r="A321">
            <v>6748</v>
          </cell>
          <cell r="B321">
            <v>260</v>
          </cell>
        </row>
        <row r="322">
          <cell r="A322">
            <v>6749</v>
          </cell>
          <cell r="B322">
            <v>14</v>
          </cell>
        </row>
        <row r="323">
          <cell r="A323">
            <v>6750</v>
          </cell>
          <cell r="B323">
            <v>160</v>
          </cell>
        </row>
        <row r="324">
          <cell r="A324">
            <v>6751</v>
          </cell>
          <cell r="B324">
            <v>67</v>
          </cell>
        </row>
        <row r="325">
          <cell r="A325">
            <v>6752</v>
          </cell>
          <cell r="B325">
            <v>15</v>
          </cell>
        </row>
        <row r="326">
          <cell r="A326">
            <v>6753</v>
          </cell>
          <cell r="B326">
            <v>45</v>
          </cell>
        </row>
        <row r="327">
          <cell r="A327">
            <v>6754</v>
          </cell>
          <cell r="B327">
            <v>79</v>
          </cell>
        </row>
        <row r="328">
          <cell r="A328">
            <v>6755</v>
          </cell>
          <cell r="B328">
            <v>161</v>
          </cell>
        </row>
        <row r="329">
          <cell r="A329">
            <v>6757</v>
          </cell>
          <cell r="B329">
            <v>58</v>
          </cell>
        </row>
        <row r="330">
          <cell r="A330">
            <v>6760</v>
          </cell>
          <cell r="B330">
            <v>113</v>
          </cell>
        </row>
        <row r="331">
          <cell r="A331">
            <v>6762</v>
          </cell>
          <cell r="B331">
            <v>33</v>
          </cell>
        </row>
        <row r="332">
          <cell r="A332">
            <v>6763</v>
          </cell>
          <cell r="B332">
            <v>173</v>
          </cell>
        </row>
        <row r="333">
          <cell r="A333">
            <v>6765</v>
          </cell>
          <cell r="B333">
            <v>59</v>
          </cell>
        </row>
        <row r="334">
          <cell r="A334">
            <v>6766</v>
          </cell>
          <cell r="B334">
            <v>366</v>
          </cell>
        </row>
        <row r="335">
          <cell r="A335">
            <v>6769</v>
          </cell>
          <cell r="B335">
            <v>32</v>
          </cell>
        </row>
        <row r="336">
          <cell r="A336">
            <v>6771</v>
          </cell>
          <cell r="B336">
            <v>88</v>
          </cell>
        </row>
        <row r="337">
          <cell r="A337">
            <v>6772</v>
          </cell>
          <cell r="B337">
            <v>233</v>
          </cell>
        </row>
        <row r="338">
          <cell r="A338">
            <v>6773</v>
          </cell>
          <cell r="B338">
            <v>54</v>
          </cell>
        </row>
        <row r="339">
          <cell r="A339">
            <v>6776</v>
          </cell>
          <cell r="B339">
            <v>1</v>
          </cell>
        </row>
        <row r="340">
          <cell r="A340">
            <v>6777</v>
          </cell>
          <cell r="B340">
            <v>40</v>
          </cell>
        </row>
        <row r="341">
          <cell r="A341">
            <v>6784</v>
          </cell>
          <cell r="B341">
            <v>48</v>
          </cell>
        </row>
        <row r="342">
          <cell r="A342">
            <v>7013</v>
          </cell>
          <cell r="B342">
            <v>1</v>
          </cell>
        </row>
        <row r="343">
          <cell r="A343">
            <v>7120</v>
          </cell>
          <cell r="B343">
            <v>19</v>
          </cell>
        </row>
        <row r="344">
          <cell r="A344">
            <v>7288</v>
          </cell>
          <cell r="B344">
            <v>3</v>
          </cell>
        </row>
        <row r="345">
          <cell r="A345">
            <v>7397</v>
          </cell>
          <cell r="B345">
            <v>26</v>
          </cell>
        </row>
        <row r="346">
          <cell r="A346">
            <v>7528</v>
          </cell>
          <cell r="B346">
            <v>34</v>
          </cell>
        </row>
        <row r="347">
          <cell r="A347">
            <v>7547</v>
          </cell>
          <cell r="B347">
            <v>6</v>
          </cell>
        </row>
        <row r="348">
          <cell r="A348">
            <v>7575</v>
          </cell>
          <cell r="B348">
            <v>139</v>
          </cell>
        </row>
        <row r="349">
          <cell r="A349">
            <v>7667</v>
          </cell>
          <cell r="B349">
            <v>125</v>
          </cell>
        </row>
        <row r="350">
          <cell r="A350">
            <v>7730</v>
          </cell>
          <cell r="B350">
            <v>68</v>
          </cell>
        </row>
        <row r="351">
          <cell r="A351">
            <v>8098</v>
          </cell>
          <cell r="B351">
            <v>42</v>
          </cell>
        </row>
        <row r="352">
          <cell r="A352">
            <v>8395</v>
          </cell>
          <cell r="B352">
            <v>10</v>
          </cell>
        </row>
        <row r="353">
          <cell r="A353">
            <v>8498</v>
          </cell>
          <cell r="B353">
            <v>59</v>
          </cell>
        </row>
        <row r="354">
          <cell r="A354">
            <v>8504</v>
          </cell>
          <cell r="B354">
            <v>38</v>
          </cell>
        </row>
        <row r="355">
          <cell r="A355">
            <v>8574</v>
          </cell>
          <cell r="B355">
            <v>4</v>
          </cell>
        </row>
        <row r="356">
          <cell r="A356">
            <v>8636</v>
          </cell>
          <cell r="B356">
            <v>56</v>
          </cell>
        </row>
        <row r="357">
          <cell r="A357">
            <v>8741</v>
          </cell>
          <cell r="B357">
            <v>10</v>
          </cell>
        </row>
        <row r="358">
          <cell r="A358">
            <v>8852</v>
          </cell>
          <cell r="B358">
            <v>84</v>
          </cell>
        </row>
        <row r="359">
          <cell r="A359">
            <v>9239</v>
          </cell>
          <cell r="B359">
            <v>1</v>
          </cell>
        </row>
        <row r="360">
          <cell r="A360">
            <v>9485</v>
          </cell>
          <cell r="B360">
            <v>1</v>
          </cell>
        </row>
        <row r="361">
          <cell r="A361">
            <v>10532</v>
          </cell>
          <cell r="B361">
            <v>1</v>
          </cell>
        </row>
        <row r="362">
          <cell r="A362">
            <v>10762</v>
          </cell>
          <cell r="B362">
            <v>49</v>
          </cell>
        </row>
        <row r="363">
          <cell r="A363">
            <v>10776</v>
          </cell>
          <cell r="B363">
            <v>66</v>
          </cell>
        </row>
        <row r="364">
          <cell r="A364">
            <v>10895</v>
          </cell>
          <cell r="B364">
            <v>28</v>
          </cell>
        </row>
        <row r="365">
          <cell r="A365">
            <v>10907</v>
          </cell>
          <cell r="B365">
            <v>24</v>
          </cell>
        </row>
        <row r="366">
          <cell r="A366">
            <v>11000</v>
          </cell>
          <cell r="B366">
            <v>23</v>
          </cell>
        </row>
        <row r="367">
          <cell r="A367">
            <v>11122</v>
          </cell>
          <cell r="B367">
            <v>49</v>
          </cell>
        </row>
        <row r="368">
          <cell r="A368">
            <v>11159</v>
          </cell>
          <cell r="B368">
            <v>93</v>
          </cell>
        </row>
        <row r="369">
          <cell r="A369">
            <v>11166</v>
          </cell>
          <cell r="B369">
            <v>38</v>
          </cell>
        </row>
        <row r="370">
          <cell r="A370">
            <v>11200</v>
          </cell>
          <cell r="B370">
            <v>1</v>
          </cell>
        </row>
        <row r="371">
          <cell r="A371">
            <v>11288</v>
          </cell>
          <cell r="B371">
            <v>365</v>
          </cell>
        </row>
        <row r="372">
          <cell r="A372">
            <v>11291</v>
          </cell>
          <cell r="B372">
            <v>57</v>
          </cell>
        </row>
        <row r="373">
          <cell r="A373">
            <v>11304</v>
          </cell>
          <cell r="B373">
            <v>1</v>
          </cell>
        </row>
        <row r="374">
          <cell r="A374">
            <v>11345</v>
          </cell>
          <cell r="B374">
            <v>3</v>
          </cell>
        </row>
        <row r="375">
          <cell r="A375">
            <v>11407</v>
          </cell>
          <cell r="B375">
            <v>24</v>
          </cell>
        </row>
        <row r="376">
          <cell r="A376">
            <v>11420</v>
          </cell>
          <cell r="B376">
            <v>1</v>
          </cell>
        </row>
        <row r="377">
          <cell r="A377">
            <v>11457</v>
          </cell>
          <cell r="B377">
            <v>10</v>
          </cell>
        </row>
        <row r="378">
          <cell r="A378">
            <v>11489</v>
          </cell>
          <cell r="B378">
            <v>48</v>
          </cell>
        </row>
        <row r="379">
          <cell r="A379">
            <v>11753</v>
          </cell>
          <cell r="B379">
            <v>2</v>
          </cell>
        </row>
        <row r="380">
          <cell r="A380">
            <v>11762</v>
          </cell>
          <cell r="B380">
            <v>246</v>
          </cell>
        </row>
        <row r="381">
          <cell r="A381">
            <v>11782</v>
          </cell>
          <cell r="B381">
            <v>39</v>
          </cell>
        </row>
        <row r="382">
          <cell r="A382">
            <v>11794</v>
          </cell>
          <cell r="B382">
            <v>45</v>
          </cell>
        </row>
        <row r="383">
          <cell r="A383">
            <v>11800</v>
          </cell>
          <cell r="B383">
            <v>1</v>
          </cell>
        </row>
        <row r="384">
          <cell r="A384">
            <v>11925</v>
          </cell>
          <cell r="B384">
            <v>3</v>
          </cell>
        </row>
        <row r="385">
          <cell r="A385">
            <v>11938</v>
          </cell>
          <cell r="B385">
            <v>53</v>
          </cell>
        </row>
        <row r="386">
          <cell r="A386">
            <v>11949</v>
          </cell>
          <cell r="B386">
            <v>88</v>
          </cell>
        </row>
        <row r="387">
          <cell r="A387">
            <v>12012</v>
          </cell>
          <cell r="B387">
            <v>5</v>
          </cell>
        </row>
        <row r="388">
          <cell r="A388">
            <v>12024</v>
          </cell>
          <cell r="B388">
            <v>33</v>
          </cell>
        </row>
        <row r="389">
          <cell r="A389">
            <v>12035</v>
          </cell>
          <cell r="B389">
            <v>28</v>
          </cell>
        </row>
        <row r="390">
          <cell r="A390">
            <v>12060</v>
          </cell>
          <cell r="B390">
            <v>153</v>
          </cell>
        </row>
        <row r="391">
          <cell r="A391">
            <v>12129</v>
          </cell>
          <cell r="B391">
            <v>226</v>
          </cell>
        </row>
        <row r="392">
          <cell r="A392">
            <v>12130</v>
          </cell>
          <cell r="B392">
            <v>2</v>
          </cell>
        </row>
        <row r="393">
          <cell r="A393">
            <v>12192</v>
          </cell>
          <cell r="B393">
            <v>94</v>
          </cell>
        </row>
        <row r="394">
          <cell r="A394">
            <v>12217</v>
          </cell>
          <cell r="B394">
            <v>4</v>
          </cell>
        </row>
        <row r="395">
          <cell r="A395">
            <v>12238</v>
          </cell>
          <cell r="B395">
            <v>1</v>
          </cell>
        </row>
        <row r="396">
          <cell r="A396">
            <v>12259</v>
          </cell>
          <cell r="B396">
            <v>152</v>
          </cell>
        </row>
        <row r="397">
          <cell r="A397">
            <v>12266</v>
          </cell>
          <cell r="B397">
            <v>52</v>
          </cell>
        </row>
        <row r="398">
          <cell r="A398">
            <v>12287</v>
          </cell>
          <cell r="B398">
            <v>1</v>
          </cell>
        </row>
        <row r="399">
          <cell r="A399">
            <v>12298</v>
          </cell>
          <cell r="B399">
            <v>8</v>
          </cell>
        </row>
        <row r="400">
          <cell r="A400">
            <v>12304</v>
          </cell>
          <cell r="B400">
            <v>1</v>
          </cell>
        </row>
        <row r="401">
          <cell r="A401">
            <v>12309</v>
          </cell>
          <cell r="B401">
            <v>146</v>
          </cell>
        </row>
        <row r="402">
          <cell r="A402">
            <v>12317</v>
          </cell>
          <cell r="B402">
            <v>8</v>
          </cell>
        </row>
        <row r="403">
          <cell r="A403">
            <v>12335</v>
          </cell>
          <cell r="B403">
            <v>1</v>
          </cell>
        </row>
        <row r="404">
          <cell r="A404">
            <v>12336</v>
          </cell>
          <cell r="B404">
            <v>128</v>
          </cell>
        </row>
        <row r="405">
          <cell r="A405">
            <v>12357</v>
          </cell>
          <cell r="B405">
            <v>49</v>
          </cell>
        </row>
        <row r="406">
          <cell r="A406">
            <v>12365</v>
          </cell>
          <cell r="B406">
            <v>1</v>
          </cell>
        </row>
        <row r="407">
          <cell r="A407">
            <v>12374</v>
          </cell>
          <cell r="B407">
            <v>38</v>
          </cell>
        </row>
        <row r="408">
          <cell r="A408">
            <v>12376</v>
          </cell>
          <cell r="B408">
            <v>61</v>
          </cell>
        </row>
        <row r="409">
          <cell r="A409">
            <v>12378</v>
          </cell>
          <cell r="B409">
            <v>23</v>
          </cell>
        </row>
        <row r="410">
          <cell r="A410">
            <v>12380</v>
          </cell>
          <cell r="B410">
            <v>6</v>
          </cell>
        </row>
        <row r="411">
          <cell r="A411">
            <v>12396</v>
          </cell>
          <cell r="B411">
            <v>38</v>
          </cell>
        </row>
        <row r="412">
          <cell r="A412">
            <v>12398</v>
          </cell>
          <cell r="B412">
            <v>3</v>
          </cell>
        </row>
        <row r="413">
          <cell r="A413">
            <v>12409</v>
          </cell>
          <cell r="B413">
            <v>194</v>
          </cell>
        </row>
        <row r="414">
          <cell r="A414">
            <v>12421</v>
          </cell>
          <cell r="B414">
            <v>30</v>
          </cell>
        </row>
        <row r="415">
          <cell r="A415">
            <v>12422</v>
          </cell>
          <cell r="B415">
            <v>273</v>
          </cell>
        </row>
        <row r="416">
          <cell r="A416">
            <v>12424</v>
          </cell>
          <cell r="B416">
            <v>8</v>
          </cell>
        </row>
        <row r="417">
          <cell r="A417">
            <v>12425</v>
          </cell>
          <cell r="B417">
            <v>46</v>
          </cell>
        </row>
        <row r="418">
          <cell r="A418">
            <v>12427</v>
          </cell>
          <cell r="B418">
            <v>69</v>
          </cell>
        </row>
        <row r="419">
          <cell r="A419">
            <v>12428</v>
          </cell>
          <cell r="B419">
            <v>23</v>
          </cell>
        </row>
        <row r="420">
          <cell r="A420">
            <v>12429</v>
          </cell>
          <cell r="B420">
            <v>41</v>
          </cell>
        </row>
        <row r="421">
          <cell r="A421">
            <v>12430</v>
          </cell>
          <cell r="B421">
            <v>33</v>
          </cell>
        </row>
        <row r="422">
          <cell r="A422">
            <v>12434</v>
          </cell>
          <cell r="B422">
            <v>1</v>
          </cell>
        </row>
        <row r="423">
          <cell r="A423">
            <v>12436</v>
          </cell>
          <cell r="B423">
            <v>2</v>
          </cell>
        </row>
        <row r="424">
          <cell r="A424">
            <v>12443</v>
          </cell>
          <cell r="B424">
            <v>20</v>
          </cell>
        </row>
        <row r="425">
          <cell r="A425">
            <v>12447</v>
          </cell>
          <cell r="B425">
            <v>89</v>
          </cell>
        </row>
        <row r="426">
          <cell r="A426">
            <v>12450</v>
          </cell>
          <cell r="B426">
            <v>9</v>
          </cell>
        </row>
        <row r="427">
          <cell r="A427">
            <v>12461</v>
          </cell>
          <cell r="B427">
            <v>20</v>
          </cell>
        </row>
        <row r="428">
          <cell r="A428">
            <v>12462</v>
          </cell>
          <cell r="B428">
            <v>66</v>
          </cell>
        </row>
        <row r="429">
          <cell r="A429">
            <v>12464</v>
          </cell>
          <cell r="B429">
            <v>10</v>
          </cell>
        </row>
        <row r="430">
          <cell r="A430">
            <v>12484</v>
          </cell>
          <cell r="B430">
            <v>42</v>
          </cell>
        </row>
        <row r="431">
          <cell r="A431">
            <v>12498</v>
          </cell>
          <cell r="B431">
            <v>1</v>
          </cell>
        </row>
        <row r="432">
          <cell r="A432">
            <v>12502</v>
          </cell>
          <cell r="B432">
            <v>1</v>
          </cell>
        </row>
        <row r="433">
          <cell r="A433">
            <v>12507</v>
          </cell>
          <cell r="B433">
            <v>233</v>
          </cell>
        </row>
        <row r="434">
          <cell r="A434">
            <v>12511</v>
          </cell>
          <cell r="B434">
            <v>6</v>
          </cell>
        </row>
        <row r="435">
          <cell r="A435">
            <v>12526</v>
          </cell>
          <cell r="B435">
            <v>1</v>
          </cell>
        </row>
        <row r="436">
          <cell r="A436">
            <v>12534</v>
          </cell>
          <cell r="B436">
            <v>1</v>
          </cell>
        </row>
        <row r="437">
          <cell r="A437">
            <v>12537</v>
          </cell>
          <cell r="B437">
            <v>1</v>
          </cell>
        </row>
        <row r="438">
          <cell r="A438">
            <v>12567</v>
          </cell>
          <cell r="B438">
            <v>2</v>
          </cell>
        </row>
        <row r="439">
          <cell r="A439">
            <v>12613</v>
          </cell>
          <cell r="B439">
            <v>1</v>
          </cell>
        </row>
        <row r="440">
          <cell r="A440">
            <v>12617</v>
          </cell>
          <cell r="B440">
            <v>1</v>
          </cell>
        </row>
        <row r="441">
          <cell r="A441">
            <v>12631</v>
          </cell>
          <cell r="B441">
            <v>12</v>
          </cell>
        </row>
        <row r="442">
          <cell r="A442">
            <v>12648</v>
          </cell>
          <cell r="B442">
            <v>52</v>
          </cell>
        </row>
        <row r="443">
          <cell r="A443">
            <v>12671</v>
          </cell>
          <cell r="B443">
            <v>1</v>
          </cell>
        </row>
        <row r="444">
          <cell r="A444">
            <v>12692</v>
          </cell>
          <cell r="B444">
            <v>1</v>
          </cell>
        </row>
        <row r="445">
          <cell r="A445">
            <v>12727</v>
          </cell>
          <cell r="B445">
            <v>3</v>
          </cell>
        </row>
        <row r="446">
          <cell r="A446">
            <v>12735</v>
          </cell>
          <cell r="B446">
            <v>16</v>
          </cell>
        </row>
        <row r="447">
          <cell r="A447">
            <v>12788</v>
          </cell>
          <cell r="B447">
            <v>4</v>
          </cell>
        </row>
        <row r="448">
          <cell r="A448">
            <v>12791</v>
          </cell>
          <cell r="B448">
            <v>1</v>
          </cell>
        </row>
        <row r="449">
          <cell r="A449" t="str">
            <v>Grand Total</v>
          </cell>
          <cell r="B449">
            <v>47393</v>
          </cell>
        </row>
      </sheetData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TD NI 2"/>
      <sheetName val="F9 BS"/>
      <sheetName val="F9_Hidden_Lists"/>
      <sheetName val="Summarized BS"/>
      <sheetName val="Summarized CF"/>
      <sheetName val="CF Wkst-Jan"/>
      <sheetName val="CF Wkst-Feb"/>
      <sheetName val="CF Wkst-Mar"/>
      <sheetName val="CF Wkst-Apr"/>
      <sheetName val="CF Wkst-May"/>
      <sheetName val="CF Wkst-Jun"/>
      <sheetName val="CF Wkst-Jul"/>
      <sheetName val="CF Wkst-Aug"/>
      <sheetName val="CF Wkst-Sep"/>
      <sheetName val="CF Wkst-Oct"/>
      <sheetName val="CF Wkst-Nov"/>
      <sheetName val="CF Wkst-Dec"/>
    </sheetNames>
    <sheetDataSet>
      <sheetData sheetId="0"/>
      <sheetData sheetId="1"/>
      <sheetData sheetId="2"/>
      <sheetData sheetId="3">
        <row r="6">
          <cell r="G6">
            <v>1723168.84</v>
          </cell>
        </row>
      </sheetData>
      <sheetData sheetId="4"/>
      <sheetData sheetId="5">
        <row r="17">
          <cell r="F17">
            <v>359.91899999999998</v>
          </cell>
        </row>
      </sheetData>
      <sheetData sheetId="6">
        <row r="17">
          <cell r="F17">
            <v>-67.192999999999998</v>
          </cell>
        </row>
      </sheetData>
      <sheetData sheetId="7">
        <row r="17">
          <cell r="F17">
            <v>2747.0549999999998</v>
          </cell>
        </row>
      </sheetData>
      <sheetData sheetId="8">
        <row r="17">
          <cell r="F17">
            <v>-0.309</v>
          </cell>
        </row>
      </sheetData>
      <sheetData sheetId="9">
        <row r="17">
          <cell r="F17">
            <v>0</v>
          </cell>
        </row>
      </sheetData>
      <sheetData sheetId="10">
        <row r="17">
          <cell r="F17">
            <v>0</v>
          </cell>
        </row>
      </sheetData>
      <sheetData sheetId="11">
        <row r="17">
          <cell r="F17">
            <v>0</v>
          </cell>
        </row>
      </sheetData>
      <sheetData sheetId="12">
        <row r="17">
          <cell r="F17">
            <v>0</v>
          </cell>
        </row>
      </sheetData>
      <sheetData sheetId="13">
        <row r="17">
          <cell r="F17">
            <v>0</v>
          </cell>
        </row>
      </sheetData>
      <sheetData sheetId="14">
        <row r="17">
          <cell r="F17">
            <v>0</v>
          </cell>
        </row>
      </sheetData>
      <sheetData sheetId="15">
        <row r="17">
          <cell r="F17">
            <v>0</v>
          </cell>
        </row>
      </sheetData>
      <sheetData sheetId="16">
        <row r="17">
          <cell r="F17">
            <v>0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4 Bud"/>
      <sheetName val="Banks.FS"/>
      <sheetName val="Banks.Cov"/>
      <sheetName val="Bank.CX.by.Vintage"/>
      <sheetName val="Banks.Cov.ppt"/>
      <sheetName val="I"/>
      <sheetName val="ST.Sum"/>
      <sheetName val="Assumptions"/>
      <sheetName val="Proj.Sum"/>
      <sheetName val="M.Club"/>
      <sheetName val="M.Club.A"/>
      <sheetName val="A.FS"/>
      <sheetName val="A.PR"/>
      <sheetName val="KPI.m"/>
      <sheetName val="KPI.ne"/>
      <sheetName val="C.Det"/>
      <sheetName val="ST.Det"/>
      <sheetName val="E&amp;Lv Chart"/>
      <sheetName val="Brd.LV.&amp;.Cv.Sum"/>
      <sheetName val="Brd.RP"/>
      <sheetName val="Brd.Market"/>
      <sheetName val="Brd.CapX"/>
      <sheetName val="Brd.Clubs"/>
      <sheetName val="Brd.P&amp;L.V.Yr"/>
      <sheetName val="Full P&amp;L.v.Bud.&amp;.Pr.Yr"/>
      <sheetName val="GE.RP"/>
      <sheetName val="GE.Clubs"/>
      <sheetName val="Cur.v.Bud"/>
      <sheetName val="NR&amp;G&amp;A"/>
      <sheetName val="E.Bridge"/>
      <sheetName val="v.15-0526.P"/>
      <sheetName val="B.2.Tx"/>
      <sheetName val="FS"/>
      <sheetName val="vs.0201"/>
      <sheetName val="v.0201.M.Club"/>
      <sheetName val="R"/>
      <sheetName val="R.Grps"/>
      <sheetName val="AvP.Data"/>
      <sheetName val="Charts.AvP"/>
      <sheetName val="R.Data"/>
      <sheetName val="C.by.C.Det"/>
      <sheetName val="CX.D2"/>
      <sheetName val="CX.D1"/>
      <sheetName val="C.P&amp;L"/>
      <sheetName val="C.GS"/>
      <sheetName val="CX.Recap"/>
      <sheetName val="Unfi.CX.by.Clb"/>
      <sheetName val="CX.Cmtd.&amp;.Pipeline"/>
      <sheetName val="CX.Contingency"/>
      <sheetName val="P12 CapEx Adj"/>
      <sheetName val="CX.G"/>
      <sheetName val="2016.GCX"/>
      <sheetName val="CX.M"/>
      <sheetName val="NCA"/>
      <sheetName val="Stblzd"/>
      <sheetName val="CvC"/>
      <sheetName val="Crd.Agr"/>
      <sheetName val="Rent"/>
      <sheetName val="PFE"/>
      <sheetName val="LL_FS"/>
      <sheetName val="LL_AR"/>
      <sheetName val="hhh.Rmp.Chrt"/>
      <sheetName val="MDA.frm.Proj.14"/>
      <sheetName val="MDA.f.Proj"/>
      <sheetName val="Exec.Sum"/>
      <sheetName val="Debt.Sum"/>
      <sheetName val="DDTL Test"/>
      <sheetName val="A"/>
      <sheetName val="E.Chart"/>
      <sheetName val="C.View"/>
      <sheetName val="4WE.Ramp"/>
      <sheetName val="Eq.Val"/>
      <sheetName val="WC"/>
      <sheetName val="GE.E2"/>
      <sheetName val="PT.DefRev"/>
      <sheetName val="b15.FS.Sum"/>
      <sheetName val="b15.Nw.Clb.sum"/>
      <sheetName val="b15.LHI.v.Sqft"/>
      <sheetName val="b15.Comp.Clb.Sum"/>
      <sheetName val="b15.Preso"/>
      <sheetName val="."/>
      <sheetName val="For.G&amp;A.B"/>
      <sheetName val="Proto.u"/>
      <sheetName val="170.u"/>
      <sheetName val="173.u"/>
      <sheetName val="174.u"/>
      <sheetName val="176.u"/>
      <sheetName val="177.u"/>
      <sheetName val="179.u"/>
      <sheetName val="180.u"/>
      <sheetName val="181.u"/>
      <sheetName val="182.u"/>
      <sheetName val="183.u"/>
      <sheetName val="184.u"/>
      <sheetName val="185.u"/>
      <sheetName val="187.u"/>
      <sheetName val="188.u"/>
      <sheetName val="189.u"/>
      <sheetName val="190.u"/>
      <sheetName val="191.u"/>
      <sheetName val="192.u"/>
      <sheetName val="193.u"/>
      <sheetName val="194.u"/>
      <sheetName val="195.u"/>
      <sheetName val="Tax Notes"/>
      <sheetName val="FS.Insurance"/>
      <sheetName val="TX"/>
      <sheetName val="Fed.TX"/>
      <sheetName val="Fed-LH"/>
      <sheetName val="State.TX"/>
      <sheetName val="State-FFE"/>
      <sheetName val="State-LH"/>
      <sheetName val="Est%FedFFE"/>
      <sheetName val="Est%StFFE"/>
      <sheetName val="Est%LH-Fed"/>
      <sheetName val="Est%LH-St"/>
      <sheetName val="Additions"/>
      <sheetName val="TxRec"/>
      <sheetName val="Tx.Grid"/>
      <sheetName val="Rev.4.Mrkt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X3" t="str">
            <v>Francesca</v>
          </cell>
        </row>
        <row r="4">
          <cell r="X4" t="str">
            <v>Paul</v>
          </cell>
        </row>
        <row r="5">
          <cell r="X5" t="str">
            <v>Stacey</v>
          </cell>
        </row>
        <row r="6">
          <cell r="X6" t="str">
            <v>Sean</v>
          </cell>
        </row>
        <row r="7">
          <cell r="X7" t="str">
            <v>Downside</v>
          </cell>
        </row>
        <row r="8">
          <cell r="X8" t="str">
            <v>Current</v>
          </cell>
        </row>
        <row r="9">
          <cell r="X9" t="str">
            <v>Case 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COMPUTATION"/>
      <sheetName val="FEB-MARCH AVG COMPUTATION"/>
      <sheetName val="sn-ns proj is"/>
      <sheetName val="FYE 99 PROJECTED BALANCE SHEETS"/>
      <sheetName val="FYE 99 PROJECTED CASH FLOWS"/>
      <sheetName val="FYE 2000-2003 PROJ INC STM "/>
      <sheetName val="FYE 2000-03 PROJ BAL SH "/>
      <sheetName val="FYE 2000-03 PROJ CASH FLOWS "/>
      <sheetName val="FYE 2000-03 DEBT RECON"/>
      <sheetName val="FYE 99 PROJECTED INC STMT QTRLY"/>
      <sheetName val="Sheet1"/>
      <sheetName val="VARIANCE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1"/>
      <sheetName val="EXP2"/>
      <sheetName val="EXP3"/>
      <sheetName val="SalaryData"/>
      <sheetName val="Mbr"/>
      <sheetName val="Budget"/>
      <sheetName val="Param(1)"/>
      <sheetName val="Integration"/>
      <sheetName val="Amortization Schedules"/>
      <sheetName val="Sales 2003"/>
      <sheetName val="L"/>
      <sheetName val="ratios"/>
      <sheetName val="fORMULAE"/>
      <sheetName val="2006"/>
      <sheetName val="min-ems"/>
      <sheetName val="Data"/>
      <sheetName val="INPUT - production"/>
      <sheetName val="#REF"/>
      <sheetName val="Non-Payroll Expenses"/>
      <sheetName val="Revenue Breakdown"/>
      <sheetName val="Assumptions"/>
      <sheetName val="Corporate Payroll"/>
      <sheetName val="MONSPD"/>
      <sheetName val="Seasonality curve"/>
      <sheetName val="Growth curves"/>
      <sheetName val="DealSheet"/>
      <sheetName val="S-U"/>
      <sheetName val="Subject"/>
      <sheetName val="NewExpFormat220702"/>
      <sheetName val="DIO"/>
      <sheetName val="Breadown"/>
      <sheetName val="Status references"/>
      <sheetName val="1) Balance Sheet Summary"/>
      <sheetName val="Service Offerings to Top-20"/>
      <sheetName val="Logistics Out. by Region"/>
      <sheetName val="Revenue by Segment"/>
      <sheetName val="Facilities Overview"/>
      <sheetName val="MITL"/>
      <sheetName val="aimport05"/>
      <sheetName val="aimport06"/>
      <sheetName val="cimport05"/>
      <sheetName val="cimport06"/>
      <sheetName val="simport05"/>
      <sheetName val="simport06"/>
      <sheetName val="Suburban customer bridges"/>
      <sheetName val="Historical IS"/>
      <sheetName val="Monthwise sale"/>
    </sheetNames>
    <sheetDataSet>
      <sheetData sheetId="0" refreshError="1"/>
      <sheetData sheetId="1"/>
      <sheetData sheetId="2"/>
      <sheetData sheetId="3" refreshError="1">
        <row r="10">
          <cell r="EE10" t="str">
            <v xml:space="preserve">OLA  &amp; ALOWANCES     OLA  &amp; ALOWANCES     OLA  &amp; ALOWANCES     OLA  &amp; ALOWANCES     OLA  &amp; ALOWANCES     OLA  &amp; ALOWANCES     OLA  &amp; ALOWANCES     OLA  &amp; ALOWANCES     OLA  &amp; ALOWANCES     OLA  &amp; ALOWANCES     </v>
          </cell>
          <cell r="GA10" t="str">
            <v xml:space="preserve">CAR ALLOWANCE      CAR ALLOWANCE      CAR ALLOWANCE      CAR ALLOWANCE      CAR ALLOWANCE      CAR ALLOWANCE      CAR ALLOWANCE      CAR ALLOWANCE      CAR ALLOWANCE      </v>
          </cell>
        </row>
        <row r="11">
          <cell r="AK11">
            <v>37257</v>
          </cell>
          <cell r="AV11">
            <v>37621</v>
          </cell>
          <cell r="BH11">
            <v>37986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FARMSCOMBINED"/>
      <sheetName val="CITYNATIONAL"/>
      <sheetName val="PAYROLL"/>
      <sheetName val="Fleet "/>
      <sheetName val="CITYNATIONAL (2)"/>
      <sheetName val="Blended all Mtc Occ"/>
      <sheetName val="General Mtc Only"/>
      <sheetName val="Mgrs"/>
      <sheetName val="HK"/>
      <sheetName val="HK_Elev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lgDecimals"/>
      <sheetName val="__FDSCACHE__"/>
      <sheetName val="ValMatrixFair"/>
      <sheetName val="ValMatrixMemo"/>
      <sheetName val="Deal"/>
      <sheetName val="Acquiror"/>
      <sheetName val="Target"/>
      <sheetName val="ValuationT"/>
      <sheetName val="ValuationA"/>
      <sheetName val="Warrants"/>
      <sheetName val="sumtable"/>
      <sheetName val="Model Assumptions"/>
      <sheetName val="Deal Summary"/>
      <sheetName val="Sensitivities"/>
      <sheetName val="Cap Tables"/>
      <sheetName val="Global"/>
      <sheetName val="TermCharts"/>
      <sheetName val="ArrivalCharts"/>
      <sheetName val="ValMatrix"/>
      <sheetName val="Corporate"/>
      <sheetName val="Paint"/>
      <sheetName val="Batteries"/>
      <sheetName val="Scales"/>
      <sheetName val="AvExGrn2000"/>
      <sheetName val="AvExGrn2000.1"/>
      <sheetName val="AvExLa2000"/>
      <sheetName val="AvExLa2000.1"/>
      <sheetName val="AvExPdx2000"/>
      <sheetName val="AvExPdx2000.1"/>
      <sheetName val="TargetCan"/>
      <sheetName val="Multimedia"/>
      <sheetName val="Trvl_Prod"/>
      <sheetName val="Trvl_Dist"/>
      <sheetName val="800"/>
      <sheetName val="Tech"/>
      <sheetName val="G&amp;Aexcl"/>
      <sheetName val="Shareholders"/>
      <sheetName val="2000"/>
      <sheetName val="1999"/>
      <sheetName val="1998"/>
      <sheetName val="Summary"/>
      <sheetName val="Instructions"/>
      <sheetName val="wCodeTable"/>
      <sheetName val="TestingMacros"/>
      <sheetName val="mMain"/>
      <sheetName val="mdPrintMgr"/>
      <sheetName val="mGlobal"/>
      <sheetName val="dPrintMgr"/>
      <sheetName val="dGoto"/>
      <sheetName val="dScenarioMgr"/>
      <sheetName val="mDataTables"/>
      <sheetName val="mdecimals"/>
      <sheetName val="mdScenarioMgr"/>
      <sheetName val="mdGoto"/>
      <sheetName val="mSavePS"/>
      <sheetName val="mErrorHandl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JY01 bud01 bud02"/>
      <sheetName val="fORMULAE"/>
      <sheetName val="SALARIES"/>
      <sheetName val="2000 Staff Numbers"/>
      <sheetName val="Graph"/>
      <sheetName val="2000 FTE Graph"/>
      <sheetName val="2001 FTE Graph "/>
      <sheetName val="1999 Numbers (2)"/>
      <sheetName val="2000 Numbers"/>
      <sheetName val="1999 Numbers"/>
      <sheetName val="Costs - Excl UK Ops"/>
      <sheetName val="Cost - UK Ops"/>
      <sheetName val="Data Headcount"/>
      <sheetName val="Budget 2002"/>
      <sheetName val="FTE Graph 1"/>
      <sheetName val="CPD2"/>
      <sheetName val="CDP1"/>
      <sheetName val="Salary 2001 to 2003"/>
      <sheetName val="FTE 2001 to 2003"/>
      <sheetName val="FTE Graph 2"/>
      <sheetName val="Data FTE 99 2000 2001"/>
      <sheetName val="DIL4"/>
      <sheetName val="Infos"/>
      <sheetName val="WIP 3-02"/>
      <sheetName val="Public Comp Inputs"/>
      <sheetName val="Dilution Base"/>
      <sheetName val="Sales 2003"/>
      <sheetName val="L"/>
      <sheetName val="Mgt"/>
      <sheetName val="IMMOB. MATERIALI"/>
      <sheetName val="Calcolo Prestiti IVA 1^ Tranche"/>
      <sheetName val="DCF Inputs"/>
      <sheetName val="DCF Matrix"/>
      <sheetName val="Calcs"/>
      <sheetName val="ValMatrix"/>
      <sheetName val="Tar_inputs"/>
      <sheetName val="NOPAT_VDF"/>
      <sheetName val="Invested capital_VDF"/>
      <sheetName val="DCF_VDF"/>
      <sheetName val="WACC_VDF"/>
      <sheetName val="Summary Page_VDF"/>
      <sheetName val="PV of Op Leases_VDF"/>
      <sheetName val="Income Statement_VDF"/>
      <sheetName val="LBOSHELL"/>
      <sheetName val="min-ems"/>
      <sheetName val="FTE'S 1999 TO 2002"/>
      <sheetName val="#REF"/>
      <sheetName val="AGSInvest"/>
      <sheetName val="CDAInvest"/>
      <sheetName val="HADVInvest"/>
      <sheetName val="IPGinvest"/>
      <sheetName val="WACC"/>
      <sheetName val="OMCinvest"/>
      <sheetName val="IPG"/>
      <sheetName val="PUBInvest"/>
      <sheetName val="SummI"/>
      <sheetName val="SummII"/>
      <sheetName val="SummIII"/>
      <sheetName val="TNO"/>
      <sheetName val="TNOInvest"/>
      <sheetName val="TSGInvest"/>
      <sheetName val="WPPGYInvest"/>
      <sheetName val="YNR"/>
      <sheetName val="YNRInvest"/>
      <sheetName val="合成単価作成・-BLDG"/>
      <sheetName val="Status references"/>
      <sheetName val="WACC example"/>
      <sheetName val="SalaryData"/>
      <sheetName val="to_JY01_bud01_bud02"/>
      <sheetName val="2000_Staff_Numbers"/>
      <sheetName val="2000_FTE_Graph"/>
      <sheetName val="2001_FTE_Graph_"/>
      <sheetName val="1999_Numbers_(2)"/>
      <sheetName val="2000_Numbers"/>
      <sheetName val="1999_Numbers"/>
      <sheetName val="Costs_-_Excl_UK_Ops"/>
      <sheetName val="Cost_-_UK_Ops"/>
      <sheetName val="Data_Headcount"/>
      <sheetName val="Budget_2002"/>
      <sheetName val="FTE_Graph_1"/>
      <sheetName val="Salary_2001_to_2003"/>
      <sheetName val="FTE_2001_to_2003"/>
      <sheetName val="FTE_Graph_2"/>
      <sheetName val="Data_FTE_99_2000_2001"/>
      <sheetName val="aging_1003"/>
      <sheetName val="aging_1103"/>
      <sheetName val="aging_1203"/>
      <sheetName val="aging_0803"/>
      <sheetName val="Model"/>
      <sheetName val="sum2"/>
      <sheetName val="sum1"/>
      <sheetName val="Co. C"/>
      <sheetName val="med-single"/>
      <sheetName val="Assumptions-Cons"/>
    </sheetNames>
    <sheetDataSet>
      <sheetData sheetId="0" refreshError="1"/>
      <sheetData sheetId="1" refreshError="1">
        <row r="7">
          <cell r="A7" t="str">
            <v>Salary OT &amp; Allowances  Salary OT &amp; Allowances  Salary OT &amp; Allowances  Salary OT &amp; Allowances  Salary OT &amp; Allowances  Salary OT &amp; Allowances  Salary OT &amp; Allowances  Salary OT &amp; Allowances  Salary OT &amp; Allowances  Salary OT &amp; Allowances  Salary OT &amp; All</v>
          </cell>
          <cell r="O7" t="str">
            <v xml:space="preserve">National Insurance  National Insurance  National Insurance  National Insurance  National Insurance  National Insurance  </v>
          </cell>
          <cell r="AC7" t="str">
            <v xml:space="preserve">Pension  Pension  Pension  Pension  Pension  Pension  Pension  Pension  Pension  Pension  Pension  Pension  </v>
          </cell>
          <cell r="AS7" t="str">
            <v>Basic SalaryBasic SalaryBasic SalaryBasic SalaryBasic SalaryBasic SalaryBasic SalaryBasic SalaryBasic SalaryBasic SalaryBasic Salary</v>
          </cell>
          <cell r="BG7" t="str">
            <v xml:space="preserve">CAR OWNERSHIP  CAR OWNERSHIP  CAR OWNERSHIP  CAR OWNERSHIP  CAR OWNERSHIP  CAR OWNERSHIP  </v>
          </cell>
          <cell r="BU7" t="str">
            <v>Annual LocationAnnual LocationAnnual LocationAnnual LocationAnnual LocationAnnual LocationAnnual LocationAnnual Location</v>
          </cell>
          <cell r="CI7" t="str">
            <v>Disc BonusDisc BonusDisc BonusDisc BonusDisc BonusDisc BonusDisc BonusDisc BonusDisc BonusDisc BonusDisc BonusDisc BonusDisc BonusDisc Bonus</v>
          </cell>
          <cell r="CW7" t="str">
            <v>Motiv. BonusMotiv. BonusMotiv. BonusMotiv. BonusMotiv. BonusMotiv. BonusMotiv. BonusMotiv. BonusMotiv. Bonus</v>
          </cell>
          <cell r="DK7" t="str">
            <v>OvertimeOvertimeOvertimeOvertimeOvertimeOvertimeOvertimeOvertimeOvertime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PT1-All"/>
      <sheetName val="Customer MRR by Month"/>
      <sheetName val="Products-MRR"/>
      <sheetName val="Product-Customer-MRR"/>
      <sheetName val="RPT3-Start Dates"/>
      <sheetName val="RPT4-Drop Dates"/>
      <sheetName val="Item Lookup"/>
      <sheetName val="Customer Status data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E1" t="str">
            <v>Item</v>
          </cell>
          <cell r="F1" t="str">
            <v>Recurring</v>
          </cell>
          <cell r="G1" t="str">
            <v>Product1</v>
          </cell>
          <cell r="H1" t="str">
            <v>Product2</v>
          </cell>
          <cell r="I1" t="str">
            <v>Product3</v>
          </cell>
          <cell r="J1" t="str">
            <v>Product4</v>
          </cell>
        </row>
        <row r="2">
          <cell r="E2" t="str">
            <v>*1stHC - Base Fee</v>
          </cell>
          <cell r="F2" t="str">
            <v>Recurring</v>
          </cell>
          <cell r="G2" t="str">
            <v>Software</v>
          </cell>
          <cell r="H2" t="str">
            <v>HomeCare</v>
          </cell>
          <cell r="I2" t="str">
            <v>Software</v>
          </cell>
          <cell r="J2" t="str">
            <v>Base</v>
          </cell>
        </row>
        <row r="3">
          <cell r="E3" t="str">
            <v>*1stHC - EBF</v>
          </cell>
          <cell r="F3" t="str">
            <v>Recurring</v>
          </cell>
          <cell r="G3" t="str">
            <v>Software</v>
          </cell>
          <cell r="H3" t="str">
            <v>HomeCare</v>
          </cell>
          <cell r="I3" t="str">
            <v>Software</v>
          </cell>
          <cell r="J3" t="str">
            <v>Base</v>
          </cell>
        </row>
        <row r="4">
          <cell r="E4" t="str">
            <v>*1stHC - Extra Provider Num</v>
          </cell>
          <cell r="F4" t="str">
            <v>Recurring</v>
          </cell>
          <cell r="G4" t="str">
            <v>Software</v>
          </cell>
          <cell r="H4" t="str">
            <v>HomeCare</v>
          </cell>
          <cell r="I4" t="str">
            <v>Software</v>
          </cell>
          <cell r="J4" t="str">
            <v>X Providers</v>
          </cell>
        </row>
        <row r="5">
          <cell r="E5" t="str">
            <v>*1stHC - Extra Users</v>
          </cell>
          <cell r="F5" t="str">
            <v>Recurring</v>
          </cell>
          <cell r="G5" t="str">
            <v>Software</v>
          </cell>
          <cell r="H5" t="str">
            <v>HomeCare</v>
          </cell>
          <cell r="I5" t="str">
            <v>Software</v>
          </cell>
          <cell r="J5" t="str">
            <v>X Users</v>
          </cell>
        </row>
        <row r="6">
          <cell r="E6" t="str">
            <v>*1stHC Billing - +</v>
          </cell>
          <cell r="F6" t="str">
            <v>Recurring</v>
          </cell>
          <cell r="G6" t="str">
            <v>Services</v>
          </cell>
          <cell r="H6" t="str">
            <v>HomeCare</v>
          </cell>
          <cell r="I6" t="str">
            <v>Billing</v>
          </cell>
          <cell r="J6" t="str">
            <v>+</v>
          </cell>
        </row>
        <row r="7">
          <cell r="E7" t="str">
            <v>*1stHC Billing - ++</v>
          </cell>
          <cell r="F7" t="str">
            <v>Recurring</v>
          </cell>
          <cell r="G7" t="str">
            <v>Services</v>
          </cell>
          <cell r="H7" t="str">
            <v>HomeCare</v>
          </cell>
          <cell r="I7" t="str">
            <v>Billing</v>
          </cell>
          <cell r="J7" t="str">
            <v>++</v>
          </cell>
        </row>
        <row r="8">
          <cell r="E8" t="str">
            <v>*1stHC Billing - Base</v>
          </cell>
          <cell r="F8" t="str">
            <v>Recurring</v>
          </cell>
          <cell r="G8" t="str">
            <v>Services</v>
          </cell>
          <cell r="H8" t="str">
            <v>HomeCare</v>
          </cell>
          <cell r="I8" t="str">
            <v>Billing</v>
          </cell>
          <cell r="J8" t="str">
            <v>Base</v>
          </cell>
        </row>
        <row r="9">
          <cell r="E9" t="str">
            <v>*1stHosp - Base Fee</v>
          </cell>
          <cell r="F9" t="str">
            <v>Recurring</v>
          </cell>
          <cell r="G9" t="str">
            <v>Software</v>
          </cell>
          <cell r="H9" t="str">
            <v>Hospice</v>
          </cell>
          <cell r="I9" t="str">
            <v>Software</v>
          </cell>
          <cell r="J9" t="str">
            <v>Base</v>
          </cell>
        </row>
        <row r="10">
          <cell r="E10" t="str">
            <v>*1stHosp - EBF</v>
          </cell>
          <cell r="F10" t="str">
            <v>Recurring</v>
          </cell>
          <cell r="G10" t="str">
            <v>Software</v>
          </cell>
          <cell r="H10" t="str">
            <v>Hospice</v>
          </cell>
          <cell r="I10" t="str">
            <v>Software</v>
          </cell>
          <cell r="J10" t="str">
            <v>Base</v>
          </cell>
        </row>
        <row r="11">
          <cell r="E11" t="str">
            <v>*1stHosp - Extra Provider Num</v>
          </cell>
          <cell r="F11" t="str">
            <v>Recurring</v>
          </cell>
          <cell r="G11" t="str">
            <v>Software</v>
          </cell>
          <cell r="H11" t="str">
            <v>Hospice</v>
          </cell>
          <cell r="I11" t="str">
            <v>Software</v>
          </cell>
          <cell r="J11" t="str">
            <v>X Providers</v>
          </cell>
        </row>
        <row r="12">
          <cell r="E12" t="str">
            <v>*1stHosp - Extra Users</v>
          </cell>
          <cell r="F12" t="str">
            <v>Recurring</v>
          </cell>
          <cell r="G12" t="str">
            <v>Software</v>
          </cell>
          <cell r="H12" t="str">
            <v>Hospice</v>
          </cell>
          <cell r="I12" t="str">
            <v>Software</v>
          </cell>
          <cell r="J12" t="str">
            <v>X Users</v>
          </cell>
        </row>
        <row r="13">
          <cell r="E13" t="str">
            <v>*1stHosp Billing - +</v>
          </cell>
          <cell r="F13" t="str">
            <v>Recurring</v>
          </cell>
          <cell r="G13" t="str">
            <v>Services</v>
          </cell>
          <cell r="H13" t="str">
            <v>Hospice</v>
          </cell>
          <cell r="I13" t="str">
            <v>Billing</v>
          </cell>
          <cell r="J13" t="str">
            <v>+</v>
          </cell>
        </row>
        <row r="14">
          <cell r="E14" t="str">
            <v>*1stHosp Billing - ++</v>
          </cell>
          <cell r="F14" t="str">
            <v>Recurring</v>
          </cell>
          <cell r="G14" t="str">
            <v>Services</v>
          </cell>
          <cell r="H14" t="str">
            <v>Hospice</v>
          </cell>
          <cell r="I14" t="str">
            <v>Billing</v>
          </cell>
          <cell r="J14" t="str">
            <v>++</v>
          </cell>
        </row>
        <row r="15">
          <cell r="E15" t="str">
            <v>*1stHosp Billing - Base</v>
          </cell>
          <cell r="F15" t="str">
            <v>Recurring</v>
          </cell>
          <cell r="G15" t="str">
            <v>Services</v>
          </cell>
          <cell r="H15" t="str">
            <v>Hospice</v>
          </cell>
          <cell r="I15" t="str">
            <v>Billing</v>
          </cell>
          <cell r="J15" t="str">
            <v>Base</v>
          </cell>
        </row>
        <row r="16">
          <cell r="E16" t="str">
            <v>*Coding - +</v>
          </cell>
          <cell r="F16" t="str">
            <v>Recurring</v>
          </cell>
          <cell r="G16" t="str">
            <v>Services</v>
          </cell>
          <cell r="H16" t="str">
            <v>HomeCare</v>
          </cell>
          <cell r="I16" t="str">
            <v>Coding</v>
          </cell>
          <cell r="J16" t="str">
            <v>+</v>
          </cell>
        </row>
        <row r="17">
          <cell r="E17" t="str">
            <v>*Coding - ++</v>
          </cell>
          <cell r="F17" t="str">
            <v>Recurring</v>
          </cell>
          <cell r="G17" t="str">
            <v>Services</v>
          </cell>
          <cell r="H17" t="str">
            <v>HomeCare</v>
          </cell>
          <cell r="I17" t="str">
            <v>Coding</v>
          </cell>
          <cell r="J17" t="str">
            <v>++</v>
          </cell>
        </row>
        <row r="18">
          <cell r="E18" t="str">
            <v>*Coding - Base</v>
          </cell>
          <cell r="F18" t="str">
            <v>Recurring</v>
          </cell>
          <cell r="G18" t="str">
            <v>Services</v>
          </cell>
          <cell r="H18" t="str">
            <v>HomeCare</v>
          </cell>
          <cell r="I18" t="str">
            <v>Coding</v>
          </cell>
          <cell r="J18" t="str">
            <v>Base</v>
          </cell>
        </row>
        <row r="19">
          <cell r="E19" t="str">
            <v>*Coding - Review/Audit</v>
          </cell>
          <cell r="F19" t="str">
            <v>Recurring</v>
          </cell>
          <cell r="G19" t="str">
            <v>Services</v>
          </cell>
          <cell r="H19" t="str">
            <v>HomeCare</v>
          </cell>
          <cell r="I19" t="str">
            <v>Coding</v>
          </cell>
          <cell r="J19" t="str">
            <v>Audit</v>
          </cell>
        </row>
        <row r="20">
          <cell r="E20" t="str">
            <v>*CodingPRN</v>
          </cell>
          <cell r="F20" t="str">
            <v>Non Recurring</v>
          </cell>
          <cell r="G20" t="str">
            <v>Services</v>
          </cell>
          <cell r="H20" t="str">
            <v>HomeCare</v>
          </cell>
          <cell r="I20" t="str">
            <v>Coding</v>
          </cell>
          <cell r="J20" t="str">
            <v>PRN</v>
          </cell>
        </row>
        <row r="21">
          <cell r="E21" t="str">
            <v>*CodingPRN - Retainer</v>
          </cell>
          <cell r="F21" t="str">
            <v>Non Recurring</v>
          </cell>
          <cell r="G21" t="str">
            <v>Services</v>
          </cell>
          <cell r="H21" t="str">
            <v>HomeCare</v>
          </cell>
          <cell r="I21" t="str">
            <v>Coding</v>
          </cell>
          <cell r="J21" t="str">
            <v>PRN</v>
          </cell>
        </row>
        <row r="22">
          <cell r="E22" t="str">
            <v>*eAgency - Base Fee</v>
          </cell>
          <cell r="F22" t="str">
            <v>Recurring</v>
          </cell>
          <cell r="G22" t="str">
            <v>Software</v>
          </cell>
          <cell r="H22" t="str">
            <v>HomeCare</v>
          </cell>
          <cell r="I22" t="str">
            <v>Software</v>
          </cell>
          <cell r="J22" t="str">
            <v>Base</v>
          </cell>
        </row>
        <row r="23">
          <cell r="E23" t="str">
            <v>*eAgency - Extra Users</v>
          </cell>
          <cell r="F23" t="str">
            <v>Recurring</v>
          </cell>
          <cell r="G23" t="str">
            <v>Software</v>
          </cell>
          <cell r="H23" t="str">
            <v>HomeCare</v>
          </cell>
          <cell r="I23" t="str">
            <v>Software</v>
          </cell>
          <cell r="J23" t="str">
            <v>X Users</v>
          </cell>
        </row>
        <row r="24">
          <cell r="E24" t="str">
            <v>*Hospice Consulting Agreement</v>
          </cell>
          <cell r="F24" t="str">
            <v>Non Recurring</v>
          </cell>
          <cell r="G24" t="str">
            <v>Services</v>
          </cell>
          <cell r="H24" t="str">
            <v>Hospice</v>
          </cell>
          <cell r="I24" t="str">
            <v>Consulting</v>
          </cell>
          <cell r="J24" t="str">
            <v>Hospice Consulting</v>
          </cell>
        </row>
        <row r="25">
          <cell r="E25" t="str">
            <v>*Lease - ERA</v>
          </cell>
          <cell r="F25" t="str">
            <v>Recurring</v>
          </cell>
          <cell r="G25" t="str">
            <v>Software</v>
          </cell>
          <cell r="H25" t="str">
            <v>Software-Both</v>
          </cell>
          <cell r="I25" t="str">
            <v>ERA</v>
          </cell>
          <cell r="J25" t="str">
            <v>ERA</v>
          </cell>
        </row>
        <row r="26">
          <cell r="E26" t="str">
            <v>*Lease - Medispan (Monthly)</v>
          </cell>
          <cell r="F26" t="str">
            <v>Recurring</v>
          </cell>
          <cell r="G26" t="str">
            <v>Software</v>
          </cell>
          <cell r="H26" t="str">
            <v>Software-Both</v>
          </cell>
          <cell r="I26" t="str">
            <v>Medispan</v>
          </cell>
          <cell r="J26" t="str">
            <v>Medispan</v>
          </cell>
        </row>
        <row r="27">
          <cell r="E27" t="str">
            <v>*Software Repository Service</v>
          </cell>
          <cell r="F27" t="str">
            <v>Recurring</v>
          </cell>
          <cell r="G27" t="str">
            <v>Software</v>
          </cell>
          <cell r="H27" t="str">
            <v>Software-Both</v>
          </cell>
          <cell r="I27" t="str">
            <v>Regulatory service</v>
          </cell>
          <cell r="J27" t="str">
            <v>Regulatory service</v>
          </cell>
        </row>
        <row r="28">
          <cell r="E28" t="str">
            <v>*Support - 1stHC POC (Monthly)</v>
          </cell>
          <cell r="F28" t="str">
            <v>Recurring</v>
          </cell>
          <cell r="G28" t="str">
            <v>Software</v>
          </cell>
          <cell r="H28" t="str">
            <v>POC</v>
          </cell>
          <cell r="I28" t="str">
            <v>HomeCare</v>
          </cell>
          <cell r="J28" t="str">
            <v>Support</v>
          </cell>
        </row>
        <row r="29">
          <cell r="E29" t="str">
            <v>*Support - 1stHosp POC (Mnthly)</v>
          </cell>
          <cell r="F29" t="str">
            <v>Recurring</v>
          </cell>
          <cell r="G29" t="str">
            <v>Software</v>
          </cell>
          <cell r="H29" t="str">
            <v>POC</v>
          </cell>
          <cell r="I29" t="str">
            <v>Hospice</v>
          </cell>
          <cell r="J29" t="str">
            <v>Support</v>
          </cell>
        </row>
        <row r="30">
          <cell r="E30" t="str">
            <v>*Support - HSSI HH</v>
          </cell>
          <cell r="F30" t="str">
            <v>Recurring</v>
          </cell>
          <cell r="G30" t="str">
            <v>Software</v>
          </cell>
          <cell r="H30" t="str">
            <v>HomeCare</v>
          </cell>
          <cell r="I30" t="str">
            <v>Software</v>
          </cell>
          <cell r="J30" t="str">
            <v>HSSI Support</v>
          </cell>
        </row>
        <row r="31">
          <cell r="E31" t="str">
            <v>1stHC - Base Fee</v>
          </cell>
          <cell r="F31" t="str">
            <v>Recurring</v>
          </cell>
          <cell r="G31" t="str">
            <v>Software</v>
          </cell>
          <cell r="H31" t="str">
            <v>HomeCare</v>
          </cell>
          <cell r="I31" t="str">
            <v>Software</v>
          </cell>
          <cell r="J31" t="str">
            <v>Base</v>
          </cell>
        </row>
        <row r="32">
          <cell r="E32" t="str">
            <v>1stHC - EBF</v>
          </cell>
          <cell r="F32" t="str">
            <v>Recurring</v>
          </cell>
          <cell r="G32" t="str">
            <v>Software</v>
          </cell>
          <cell r="H32" t="str">
            <v>HomeCare</v>
          </cell>
          <cell r="I32" t="str">
            <v>Software</v>
          </cell>
          <cell r="J32" t="str">
            <v>Base</v>
          </cell>
        </row>
        <row r="33">
          <cell r="E33" t="str">
            <v>1stHC - Extra Provider Num</v>
          </cell>
          <cell r="F33" t="str">
            <v>Recurring</v>
          </cell>
          <cell r="G33" t="str">
            <v>Software</v>
          </cell>
          <cell r="H33" t="str">
            <v>HomeCare</v>
          </cell>
          <cell r="I33" t="str">
            <v>Software</v>
          </cell>
          <cell r="J33" t="str">
            <v>X Providers</v>
          </cell>
        </row>
        <row r="34">
          <cell r="E34" t="str">
            <v>1stHC - Extra Users</v>
          </cell>
          <cell r="F34" t="str">
            <v>Recurring</v>
          </cell>
          <cell r="G34" t="str">
            <v>Software</v>
          </cell>
          <cell r="H34" t="str">
            <v>HomeCare</v>
          </cell>
          <cell r="I34" t="str">
            <v>Software</v>
          </cell>
          <cell r="J34" t="str">
            <v>X Users</v>
          </cell>
        </row>
        <row r="35">
          <cell r="E35" t="str">
            <v>1stHC - Print and view</v>
          </cell>
          <cell r="F35" t="str">
            <v>Recurring</v>
          </cell>
          <cell r="G35" t="str">
            <v>Software</v>
          </cell>
          <cell r="H35" t="str">
            <v>HomeCare</v>
          </cell>
          <cell r="I35" t="str">
            <v>Software</v>
          </cell>
          <cell r="J35" t="str">
            <v>Other</v>
          </cell>
        </row>
        <row r="36">
          <cell r="E36" t="str">
            <v>1stHC - User Set Up Fee</v>
          </cell>
          <cell r="F36" t="str">
            <v>Non Recurring</v>
          </cell>
          <cell r="G36" t="str">
            <v>Services</v>
          </cell>
          <cell r="H36" t="str">
            <v>HomeCare</v>
          </cell>
          <cell r="I36" t="str">
            <v>User Setup Fee</v>
          </cell>
          <cell r="J36" t="str">
            <v>HomeCare</v>
          </cell>
        </row>
        <row r="37">
          <cell r="E37" t="str">
            <v>1stHC Billing - +</v>
          </cell>
          <cell r="F37" t="str">
            <v>Recurring</v>
          </cell>
          <cell r="G37" t="str">
            <v>Services</v>
          </cell>
          <cell r="H37" t="str">
            <v>HomeCare</v>
          </cell>
          <cell r="I37" t="str">
            <v>Billing</v>
          </cell>
          <cell r="J37" t="str">
            <v>+</v>
          </cell>
        </row>
        <row r="38">
          <cell r="E38" t="str">
            <v>1stHC Billing - ++</v>
          </cell>
          <cell r="F38" t="str">
            <v>Recurring</v>
          </cell>
          <cell r="G38" t="str">
            <v>Services</v>
          </cell>
          <cell r="H38" t="str">
            <v>HomeCare</v>
          </cell>
          <cell r="I38" t="str">
            <v>Billing</v>
          </cell>
          <cell r="J38" t="str">
            <v>++</v>
          </cell>
        </row>
        <row r="39">
          <cell r="E39" t="str">
            <v>1stHC Billing - Base</v>
          </cell>
          <cell r="F39" t="str">
            <v>Recurring</v>
          </cell>
          <cell r="G39" t="str">
            <v>Services</v>
          </cell>
          <cell r="H39" t="str">
            <v>HomeCare</v>
          </cell>
          <cell r="I39" t="str">
            <v>Billing</v>
          </cell>
          <cell r="J39" t="str">
            <v>Base</v>
          </cell>
        </row>
        <row r="40">
          <cell r="E40" t="str">
            <v>1stHosp - Base Fee</v>
          </cell>
          <cell r="F40" t="str">
            <v>Recurring</v>
          </cell>
          <cell r="G40" t="str">
            <v>Software</v>
          </cell>
          <cell r="H40" t="str">
            <v>Hospice</v>
          </cell>
          <cell r="I40" t="str">
            <v>Software</v>
          </cell>
          <cell r="J40" t="str">
            <v>Base</v>
          </cell>
        </row>
        <row r="41">
          <cell r="E41" t="str">
            <v>1stHosp - EBF</v>
          </cell>
          <cell r="F41" t="str">
            <v>Recurring</v>
          </cell>
          <cell r="G41" t="str">
            <v>Software</v>
          </cell>
          <cell r="H41" t="str">
            <v>Hospice</v>
          </cell>
          <cell r="I41" t="str">
            <v>Software</v>
          </cell>
          <cell r="J41" t="str">
            <v>Base</v>
          </cell>
        </row>
        <row r="42">
          <cell r="E42" t="str">
            <v>1stHosp - Extra Provider Num</v>
          </cell>
          <cell r="F42" t="str">
            <v>Recurring</v>
          </cell>
          <cell r="G42" t="str">
            <v>Software</v>
          </cell>
          <cell r="H42" t="str">
            <v>Hospice</v>
          </cell>
          <cell r="I42" t="str">
            <v>Software</v>
          </cell>
          <cell r="J42" t="str">
            <v>X Providers</v>
          </cell>
        </row>
        <row r="43">
          <cell r="E43" t="str">
            <v>1stHosp - Extra Users</v>
          </cell>
          <cell r="F43" t="str">
            <v>Recurring</v>
          </cell>
          <cell r="G43" t="str">
            <v>Software</v>
          </cell>
          <cell r="H43" t="str">
            <v>Hospice</v>
          </cell>
          <cell r="I43" t="str">
            <v>Software</v>
          </cell>
          <cell r="J43" t="str">
            <v>X Users</v>
          </cell>
        </row>
        <row r="44">
          <cell r="E44" t="str">
            <v>1stHosp - Print and view</v>
          </cell>
          <cell r="F44" t="str">
            <v>Recurring</v>
          </cell>
          <cell r="G44" t="str">
            <v>Software</v>
          </cell>
          <cell r="H44" t="str">
            <v>Hospice</v>
          </cell>
          <cell r="I44" t="str">
            <v>Software</v>
          </cell>
          <cell r="J44" t="str">
            <v>Other</v>
          </cell>
        </row>
        <row r="45">
          <cell r="E45" t="str">
            <v>1stHosp - User Set Up Fee</v>
          </cell>
          <cell r="F45" t="str">
            <v>Non Recurring</v>
          </cell>
          <cell r="G45" t="str">
            <v>Services</v>
          </cell>
          <cell r="H45" t="str">
            <v>Hospice</v>
          </cell>
          <cell r="I45" t="str">
            <v>User Setup Fee</v>
          </cell>
          <cell r="J45" t="str">
            <v>Hospice</v>
          </cell>
        </row>
        <row r="46">
          <cell r="E46" t="str">
            <v>1stHosp Billing - +</v>
          </cell>
          <cell r="F46" t="str">
            <v>Recurring</v>
          </cell>
          <cell r="G46" t="str">
            <v>Services</v>
          </cell>
          <cell r="H46" t="str">
            <v>Hospice</v>
          </cell>
          <cell r="I46" t="str">
            <v>Billing</v>
          </cell>
          <cell r="J46" t="str">
            <v>+</v>
          </cell>
        </row>
        <row r="47">
          <cell r="E47" t="str">
            <v>1stHosp Billing - ++</v>
          </cell>
          <cell r="F47" t="str">
            <v>Recurring</v>
          </cell>
          <cell r="G47" t="str">
            <v>Services</v>
          </cell>
          <cell r="H47" t="str">
            <v>Hospice</v>
          </cell>
          <cell r="I47" t="str">
            <v>Billing</v>
          </cell>
          <cell r="J47" t="str">
            <v>++</v>
          </cell>
        </row>
        <row r="48">
          <cell r="E48" t="str">
            <v>1stHosp Billing - Base</v>
          </cell>
          <cell r="F48" t="str">
            <v>Recurring</v>
          </cell>
          <cell r="G48" t="str">
            <v>Services</v>
          </cell>
          <cell r="H48" t="str">
            <v>Hospice</v>
          </cell>
          <cell r="I48" t="str">
            <v>Billing</v>
          </cell>
          <cell r="J48" t="str">
            <v>Base</v>
          </cell>
        </row>
        <row r="49">
          <cell r="E49" t="str">
            <v>A/R Bad Debt</v>
          </cell>
          <cell r="F49" t="str">
            <v>Non Recurring</v>
          </cell>
          <cell r="G49" t="str">
            <v>Other</v>
          </cell>
          <cell r="H49" t="str">
            <v>Other</v>
          </cell>
          <cell r="I49" t="str">
            <v>Provisions</v>
          </cell>
          <cell r="J49" t="str">
            <v>A/R Bad Debt</v>
          </cell>
        </row>
        <row r="50">
          <cell r="E50" t="str">
            <v>A/R Settlements</v>
          </cell>
          <cell r="F50" t="str">
            <v>Non Recurring</v>
          </cell>
          <cell r="G50" t="str">
            <v>Other</v>
          </cell>
          <cell r="H50" t="str">
            <v>Other</v>
          </cell>
          <cell r="I50" t="str">
            <v>Provisions</v>
          </cell>
          <cell r="J50" t="str">
            <v>A/R Settlements</v>
          </cell>
        </row>
        <row r="51">
          <cell r="E51" t="str">
            <v>Adjustments</v>
          </cell>
          <cell r="F51" t="str">
            <v>Non Recurring</v>
          </cell>
          <cell r="G51" t="str">
            <v>Other</v>
          </cell>
          <cell r="H51" t="str">
            <v>Other</v>
          </cell>
          <cell r="I51" t="str">
            <v>Provisions</v>
          </cell>
          <cell r="J51" t="str">
            <v>Adjustments</v>
          </cell>
        </row>
        <row r="52">
          <cell r="E52" t="str">
            <v>After Hours</v>
          </cell>
          <cell r="F52" t="str">
            <v>Non Recurring</v>
          </cell>
          <cell r="G52" t="str">
            <v>Other</v>
          </cell>
          <cell r="H52" t="str">
            <v>Other</v>
          </cell>
          <cell r="I52" t="str">
            <v>Other</v>
          </cell>
          <cell r="J52" t="str">
            <v>Other</v>
          </cell>
        </row>
        <row r="53">
          <cell r="E53" t="str">
            <v>Bad Debt Write-off</v>
          </cell>
          <cell r="F53" t="str">
            <v>Non Recurring</v>
          </cell>
          <cell r="G53" t="str">
            <v>Other</v>
          </cell>
          <cell r="H53" t="str">
            <v>Other</v>
          </cell>
          <cell r="I53" t="str">
            <v>Provisions</v>
          </cell>
          <cell r="J53" t="str">
            <v>Bad debt write off</v>
          </cell>
        </row>
        <row r="54">
          <cell r="E54" t="str">
            <v>Bad Debt W/O Finance Charges</v>
          </cell>
          <cell r="F54" t="str">
            <v>Non Recurring</v>
          </cell>
          <cell r="G54" t="str">
            <v>Other</v>
          </cell>
          <cell r="H54" t="str">
            <v>Other</v>
          </cell>
          <cell r="I54" t="str">
            <v>Provisions</v>
          </cell>
          <cell r="J54" t="str">
            <v>Bad debt write off</v>
          </cell>
        </row>
        <row r="55">
          <cell r="E55" t="str">
            <v>Billing Recovery Services</v>
          </cell>
          <cell r="F55" t="str">
            <v>Non Recurring</v>
          </cell>
          <cell r="G55" t="str">
            <v>Services</v>
          </cell>
          <cell r="H55" t="str">
            <v>Homecare</v>
          </cell>
          <cell r="I55" t="str">
            <v>Billing Recovery</v>
          </cell>
          <cell r="J55" t="str">
            <v>Billing Recovery</v>
          </cell>
        </row>
        <row r="56">
          <cell r="E56" t="str">
            <v>Business Intelligence</v>
          </cell>
          <cell r="F56" t="str">
            <v>Recurring</v>
          </cell>
          <cell r="G56" t="str">
            <v>Software</v>
          </cell>
          <cell r="H56" t="str">
            <v>FSD</v>
          </cell>
          <cell r="I56" t="str">
            <v>Software</v>
          </cell>
          <cell r="J56" t="str">
            <v>FSD</v>
          </cell>
        </row>
        <row r="57">
          <cell r="E57" t="str">
            <v>CellTrak-Interface Fee</v>
          </cell>
          <cell r="F57" t="str">
            <v>Recurring</v>
          </cell>
          <cell r="G57" t="str">
            <v>Software</v>
          </cell>
          <cell r="H57" t="str">
            <v>Hospice</v>
          </cell>
          <cell r="I57" t="str">
            <v>Software</v>
          </cell>
          <cell r="J57" t="str">
            <v>CellTrak</v>
          </cell>
        </row>
        <row r="58">
          <cell r="E58" t="str">
            <v>CellTrak-Support-Base Fee</v>
          </cell>
          <cell r="F58" t="str">
            <v>Recurring</v>
          </cell>
          <cell r="G58" t="str">
            <v>Software</v>
          </cell>
          <cell r="H58" t="str">
            <v>Hospice</v>
          </cell>
          <cell r="I58" t="str">
            <v>Software</v>
          </cell>
          <cell r="J58" t="str">
            <v>CellTrak</v>
          </cell>
        </row>
        <row r="59">
          <cell r="E59" t="str">
            <v>CellTrak-Support Fee-Addtional</v>
          </cell>
          <cell r="F59" t="str">
            <v>Recurring</v>
          </cell>
          <cell r="G59" t="str">
            <v>Software</v>
          </cell>
          <cell r="H59" t="str">
            <v>Hospice</v>
          </cell>
          <cell r="I59" t="str">
            <v>Software</v>
          </cell>
          <cell r="J59" t="str">
            <v>CellTrak</v>
          </cell>
        </row>
        <row r="60">
          <cell r="E60" t="str">
            <v>CF Hosted</v>
          </cell>
          <cell r="F60" t="str">
            <v>Recurring</v>
          </cell>
          <cell r="G60" t="str">
            <v>Software</v>
          </cell>
          <cell r="H60" t="str">
            <v>HomeCare</v>
          </cell>
          <cell r="I60" t="str">
            <v>Software</v>
          </cell>
          <cell r="J60" t="str">
            <v>Carefacts</v>
          </cell>
        </row>
        <row r="61">
          <cell r="E61" t="str">
            <v>Coding - +</v>
          </cell>
          <cell r="F61" t="str">
            <v>Recurring</v>
          </cell>
          <cell r="G61" t="str">
            <v>Services</v>
          </cell>
          <cell r="H61" t="str">
            <v>HomeCare</v>
          </cell>
          <cell r="I61" t="str">
            <v>Coding</v>
          </cell>
          <cell r="J61" t="str">
            <v>+</v>
          </cell>
        </row>
        <row r="62">
          <cell r="E62" t="str">
            <v>Coding - ++</v>
          </cell>
          <cell r="F62" t="str">
            <v>Recurring</v>
          </cell>
          <cell r="G62" t="str">
            <v>Services</v>
          </cell>
          <cell r="H62" t="str">
            <v>HomeCare</v>
          </cell>
          <cell r="I62" t="str">
            <v>Coding</v>
          </cell>
          <cell r="J62" t="str">
            <v>++</v>
          </cell>
        </row>
        <row r="63">
          <cell r="E63" t="str">
            <v>Coding - Base</v>
          </cell>
          <cell r="F63" t="str">
            <v>Recurring</v>
          </cell>
          <cell r="G63" t="str">
            <v>Services</v>
          </cell>
          <cell r="H63" t="str">
            <v>HomeCare</v>
          </cell>
          <cell r="I63" t="str">
            <v>Coding</v>
          </cell>
          <cell r="J63" t="str">
            <v>Base</v>
          </cell>
        </row>
        <row r="64">
          <cell r="E64" t="str">
            <v>Coding PRN</v>
          </cell>
          <cell r="F64" t="str">
            <v>Non Recurring</v>
          </cell>
          <cell r="G64" t="str">
            <v>Services</v>
          </cell>
          <cell r="H64" t="str">
            <v>HomeCare</v>
          </cell>
          <cell r="I64" t="str">
            <v>Coding</v>
          </cell>
          <cell r="J64" t="str">
            <v>PRN</v>
          </cell>
        </row>
        <row r="65">
          <cell r="E65" t="str">
            <v>CodingPRN - Retainer</v>
          </cell>
          <cell r="F65" t="str">
            <v>Non Recurring</v>
          </cell>
          <cell r="G65" t="str">
            <v>Services</v>
          </cell>
          <cell r="H65" t="str">
            <v>HomeCare</v>
          </cell>
          <cell r="I65" t="str">
            <v>Coding</v>
          </cell>
          <cell r="J65" t="str">
            <v>PRN</v>
          </cell>
        </row>
        <row r="66">
          <cell r="E66" t="str">
            <v>Cyberlink</v>
          </cell>
          <cell r="F66" t="str">
            <v>Recurring</v>
          </cell>
          <cell r="G66" t="str">
            <v>Software</v>
          </cell>
          <cell r="H66" t="str">
            <v>Hosting</v>
          </cell>
          <cell r="I66" t="str">
            <v>Cyberlink</v>
          </cell>
          <cell r="J66" t="str">
            <v>Hosting</v>
          </cell>
        </row>
        <row r="67">
          <cell r="E67" t="str">
            <v>Db FTP Delivery - HC</v>
          </cell>
          <cell r="F67" t="str">
            <v>Recurring</v>
          </cell>
          <cell r="G67" t="str">
            <v>Software</v>
          </cell>
          <cell r="H67" t="str">
            <v>HomeCare</v>
          </cell>
          <cell r="I67" t="str">
            <v>Software</v>
          </cell>
          <cell r="J67" t="str">
            <v>Base</v>
          </cell>
        </row>
        <row r="68">
          <cell r="E68" t="str">
            <v>Db FTP Delivery - Hosp</v>
          </cell>
          <cell r="F68" t="str">
            <v>Recurring</v>
          </cell>
          <cell r="G68" t="str">
            <v>Software</v>
          </cell>
          <cell r="H68" t="str">
            <v>Hospice</v>
          </cell>
          <cell r="I68" t="str">
            <v>Software</v>
          </cell>
          <cell r="J68" t="str">
            <v>Base</v>
          </cell>
        </row>
        <row r="69">
          <cell r="E69" t="str">
            <v>Delinquent Fee</v>
          </cell>
          <cell r="F69" t="str">
            <v>Non Recurring</v>
          </cell>
          <cell r="G69" t="str">
            <v>Other</v>
          </cell>
          <cell r="H69" t="str">
            <v>Other</v>
          </cell>
          <cell r="I69" t="str">
            <v>Finance</v>
          </cell>
          <cell r="J69" t="str">
            <v>Delinquent Fee</v>
          </cell>
        </row>
        <row r="70">
          <cell r="E70" t="str">
            <v>eAgency - Base Fee</v>
          </cell>
          <cell r="F70" t="str">
            <v>Recurring</v>
          </cell>
          <cell r="G70" t="str">
            <v>Software</v>
          </cell>
          <cell r="H70" t="str">
            <v>HomeCare</v>
          </cell>
          <cell r="I70" t="str">
            <v>Software</v>
          </cell>
          <cell r="J70" t="str">
            <v>Base</v>
          </cell>
        </row>
        <row r="71">
          <cell r="E71" t="str">
            <v>eAgency - Extra Users</v>
          </cell>
          <cell r="F71" t="str">
            <v>Recurring</v>
          </cell>
          <cell r="G71" t="str">
            <v>Software</v>
          </cell>
          <cell r="H71" t="str">
            <v>HomeCare</v>
          </cell>
          <cell r="I71" t="str">
            <v>Software</v>
          </cell>
          <cell r="J71" t="str">
            <v>X Users</v>
          </cell>
        </row>
        <row r="72">
          <cell r="E72" t="str">
            <v>eAgency - User Set Up</v>
          </cell>
          <cell r="F72" t="str">
            <v>Non Recurring</v>
          </cell>
          <cell r="G72" t="str">
            <v>Services</v>
          </cell>
          <cell r="H72" t="str">
            <v>HomeCare</v>
          </cell>
          <cell r="I72" t="str">
            <v>User Setup Fee</v>
          </cell>
          <cell r="J72" t="str">
            <v>HomeCare</v>
          </cell>
        </row>
        <row r="73">
          <cell r="E73" t="str">
            <v>Episode Master</v>
          </cell>
          <cell r="F73" t="str">
            <v>Recurring</v>
          </cell>
          <cell r="G73" t="str">
            <v>Software</v>
          </cell>
          <cell r="H73" t="str">
            <v>FSD</v>
          </cell>
          <cell r="I73" t="str">
            <v>Software</v>
          </cell>
          <cell r="J73" t="str">
            <v>FSD</v>
          </cell>
        </row>
        <row r="74">
          <cell r="E74" t="str">
            <v>Expenses - Delivery</v>
          </cell>
          <cell r="F74" t="str">
            <v>Non Recurring</v>
          </cell>
          <cell r="G74" t="str">
            <v>Other</v>
          </cell>
          <cell r="H74" t="str">
            <v>Other</v>
          </cell>
          <cell r="I74" t="str">
            <v>Expenses</v>
          </cell>
          <cell r="J74" t="str">
            <v>Expenses</v>
          </cell>
        </row>
        <row r="75">
          <cell r="E75" t="str">
            <v>Expenses - Travel</v>
          </cell>
          <cell r="F75" t="str">
            <v>Non Recurring</v>
          </cell>
          <cell r="G75" t="str">
            <v>Other</v>
          </cell>
          <cell r="H75" t="str">
            <v>Other</v>
          </cell>
          <cell r="I75" t="str">
            <v>Expenses</v>
          </cell>
          <cell r="J75" t="str">
            <v>Expenses</v>
          </cell>
        </row>
        <row r="76">
          <cell r="E76" t="str">
            <v>firstCPO - External</v>
          </cell>
          <cell r="F76" t="str">
            <v>Recurring</v>
          </cell>
          <cell r="G76" t="str">
            <v>Software</v>
          </cell>
          <cell r="H76" t="str">
            <v>CPO</v>
          </cell>
          <cell r="I76" t="str">
            <v>Agency - External</v>
          </cell>
        </row>
        <row r="77">
          <cell r="E77" t="str">
            <v>firstCPO - Internal</v>
          </cell>
          <cell r="F77" t="str">
            <v>Recurring</v>
          </cell>
          <cell r="G77" t="str">
            <v>Software</v>
          </cell>
          <cell r="H77" t="str">
            <v>CPO</v>
          </cell>
          <cell r="I77" t="str">
            <v>Agency - Internal</v>
          </cell>
        </row>
        <row r="78">
          <cell r="E78" t="str">
            <v>firstCPO - Physician</v>
          </cell>
          <cell r="F78" t="str">
            <v>Non Recurring</v>
          </cell>
          <cell r="G78" t="str">
            <v>Software</v>
          </cell>
          <cell r="H78" t="str">
            <v>CPO</v>
          </cell>
          <cell r="I78" t="str">
            <v>Physician</v>
          </cell>
        </row>
        <row r="79">
          <cell r="E79" t="str">
            <v>firstCPO - Setup External</v>
          </cell>
          <cell r="F79" t="str">
            <v>Recurring</v>
          </cell>
          <cell r="G79" t="str">
            <v>Software</v>
          </cell>
          <cell r="H79" t="str">
            <v>CPO</v>
          </cell>
          <cell r="I79" t="str">
            <v>Agency - External</v>
          </cell>
        </row>
        <row r="80">
          <cell r="E80" t="str">
            <v>firstCPO - Setup Internal</v>
          </cell>
          <cell r="F80" t="str">
            <v>Recurring</v>
          </cell>
          <cell r="G80" t="str">
            <v>Software</v>
          </cell>
          <cell r="H80" t="str">
            <v>CPO</v>
          </cell>
          <cell r="I80" t="str">
            <v>Agency - Internal</v>
          </cell>
        </row>
        <row r="81">
          <cell r="E81" t="str">
            <v>firstCPO - Setup Physician</v>
          </cell>
          <cell r="F81" t="str">
            <v>Non Recurring</v>
          </cell>
          <cell r="G81" t="str">
            <v>Software</v>
          </cell>
          <cell r="H81" t="str">
            <v>CPO</v>
          </cell>
          <cell r="I81" t="str">
            <v>Physician</v>
          </cell>
        </row>
        <row r="82">
          <cell r="E82" t="str">
            <v>HMO Watch</v>
          </cell>
          <cell r="F82" t="str">
            <v>Recurring</v>
          </cell>
          <cell r="G82" t="str">
            <v>Software</v>
          </cell>
          <cell r="H82" t="str">
            <v>FSD</v>
          </cell>
          <cell r="I82" t="str">
            <v>Software</v>
          </cell>
          <cell r="J82" t="str">
            <v>FSD</v>
          </cell>
        </row>
        <row r="83">
          <cell r="E83" t="str">
            <v>Hospice Consulting Agreement</v>
          </cell>
          <cell r="F83" t="str">
            <v>Non Recurring</v>
          </cell>
          <cell r="G83" t="str">
            <v>Services</v>
          </cell>
          <cell r="H83" t="str">
            <v>Hospice</v>
          </cell>
          <cell r="I83" t="str">
            <v>Consulting</v>
          </cell>
          <cell r="J83" t="str">
            <v>Hospice Consulting</v>
          </cell>
        </row>
        <row r="84">
          <cell r="E84" t="str">
            <v>Hospice Consulting Expense</v>
          </cell>
          <cell r="F84" t="str">
            <v>Non Recurring</v>
          </cell>
          <cell r="G84" t="str">
            <v>Services</v>
          </cell>
          <cell r="H84" t="str">
            <v>Hospice</v>
          </cell>
          <cell r="I84" t="str">
            <v>Consulting</v>
          </cell>
          <cell r="J84" t="str">
            <v>Hospice Consulting</v>
          </cell>
        </row>
        <row r="85">
          <cell r="E85" t="str">
            <v>Hospice Consulting Fee</v>
          </cell>
          <cell r="F85" t="str">
            <v>Non Recurring</v>
          </cell>
          <cell r="G85" t="str">
            <v>Services</v>
          </cell>
          <cell r="H85" t="str">
            <v>Hospice</v>
          </cell>
          <cell r="I85" t="str">
            <v>Consulting</v>
          </cell>
          <cell r="J85" t="str">
            <v>Hospice Consulting</v>
          </cell>
        </row>
        <row r="86">
          <cell r="E86" t="str">
            <v>Lease - ERA</v>
          </cell>
          <cell r="F86" t="str">
            <v>Recurring</v>
          </cell>
          <cell r="G86" t="str">
            <v>Software</v>
          </cell>
          <cell r="H86" t="str">
            <v>Software-Both</v>
          </cell>
          <cell r="I86" t="str">
            <v>ERA</v>
          </cell>
          <cell r="J86" t="str">
            <v>ERA</v>
          </cell>
        </row>
        <row r="87">
          <cell r="E87" t="str">
            <v>Lease - Medispan (Monthly)</v>
          </cell>
          <cell r="F87" t="str">
            <v>Recurring</v>
          </cell>
          <cell r="G87" t="str">
            <v>Software</v>
          </cell>
          <cell r="H87" t="str">
            <v>Software-Both</v>
          </cell>
          <cell r="I87" t="str">
            <v>Medispan</v>
          </cell>
          <cell r="J87" t="str">
            <v>Medispan</v>
          </cell>
        </row>
        <row r="88">
          <cell r="E88" t="str">
            <v>Lease - St. Anthony's (Annual)</v>
          </cell>
          <cell r="F88" t="str">
            <v>Recurring</v>
          </cell>
          <cell r="G88" t="str">
            <v>Software</v>
          </cell>
          <cell r="H88" t="str">
            <v>Software-Both</v>
          </cell>
          <cell r="I88" t="str">
            <v>St. Anthonys</v>
          </cell>
          <cell r="J88" t="str">
            <v>St. Anthonys</v>
          </cell>
        </row>
        <row r="89">
          <cell r="E89" t="str">
            <v>License Fee - 1stHC POC</v>
          </cell>
          <cell r="F89" t="str">
            <v>Non Recurring</v>
          </cell>
          <cell r="G89" t="str">
            <v>Software</v>
          </cell>
          <cell r="H89" t="str">
            <v>POC</v>
          </cell>
          <cell r="I89" t="str">
            <v>License Fee</v>
          </cell>
          <cell r="J89" t="str">
            <v>HomeCare</v>
          </cell>
        </row>
        <row r="90">
          <cell r="E90" t="str">
            <v>License Fee - 1stHosp POC</v>
          </cell>
          <cell r="F90" t="str">
            <v>Non Recurring</v>
          </cell>
          <cell r="G90" t="str">
            <v>Software</v>
          </cell>
          <cell r="H90" t="str">
            <v>POC</v>
          </cell>
          <cell r="I90" t="str">
            <v>License Fee</v>
          </cell>
          <cell r="J90" t="str">
            <v>Hospice</v>
          </cell>
        </row>
        <row r="91">
          <cell r="E91" t="str">
            <v>Non ACH Debit Fee</v>
          </cell>
          <cell r="F91" t="str">
            <v>Non Recurring</v>
          </cell>
          <cell r="G91" t="str">
            <v>Other</v>
          </cell>
          <cell r="H91" t="str">
            <v>Other</v>
          </cell>
          <cell r="I91" t="str">
            <v>Finance</v>
          </cell>
          <cell r="J91" t="str">
            <v>Non Auto Debit</v>
          </cell>
        </row>
        <row r="92">
          <cell r="E92" t="str">
            <v>Receivables Master</v>
          </cell>
          <cell r="F92" t="str">
            <v>Recurring</v>
          </cell>
          <cell r="G92" t="str">
            <v>Software</v>
          </cell>
          <cell r="H92" t="str">
            <v>FSD</v>
          </cell>
          <cell r="I92" t="str">
            <v>Software</v>
          </cell>
          <cell r="J92" t="str">
            <v>FSD</v>
          </cell>
        </row>
        <row r="93">
          <cell r="E93" t="str">
            <v>Software Repository Service</v>
          </cell>
          <cell r="F93" t="str">
            <v>Recurring</v>
          </cell>
          <cell r="G93" t="str">
            <v>Software</v>
          </cell>
          <cell r="H93" t="str">
            <v>Software-Both</v>
          </cell>
          <cell r="I93" t="str">
            <v>Repository</v>
          </cell>
          <cell r="J93" t="str">
            <v>Repository</v>
          </cell>
        </row>
        <row r="94">
          <cell r="E94" t="str">
            <v>Staging - 1stHC POC</v>
          </cell>
          <cell r="F94" t="str">
            <v>Non Recurring</v>
          </cell>
          <cell r="G94" t="str">
            <v>Services</v>
          </cell>
          <cell r="H94" t="str">
            <v>POC</v>
          </cell>
          <cell r="I94" t="str">
            <v>Staging</v>
          </cell>
          <cell r="J94" t="str">
            <v>HomeCare</v>
          </cell>
        </row>
        <row r="95">
          <cell r="E95" t="str">
            <v>Staging - 1stHosp POC</v>
          </cell>
          <cell r="F95" t="str">
            <v>Non Recurring</v>
          </cell>
          <cell r="G95" t="str">
            <v>Services</v>
          </cell>
          <cell r="H95" t="str">
            <v>POC</v>
          </cell>
          <cell r="I95" t="str">
            <v>Staging</v>
          </cell>
          <cell r="J95" t="str">
            <v>Hospice</v>
          </cell>
        </row>
        <row r="96">
          <cell r="E96" t="str">
            <v>Support - 1stHC POC (Annual)</v>
          </cell>
          <cell r="F96" t="str">
            <v>Recurring</v>
          </cell>
          <cell r="G96" t="str">
            <v>Software</v>
          </cell>
          <cell r="H96" t="str">
            <v>POC</v>
          </cell>
          <cell r="I96" t="str">
            <v>HomeCare</v>
          </cell>
          <cell r="J96" t="str">
            <v>Support</v>
          </cell>
        </row>
        <row r="97">
          <cell r="E97" t="str">
            <v>Support - 1stHC POC (Monthly)</v>
          </cell>
          <cell r="F97" t="str">
            <v>Recurring</v>
          </cell>
          <cell r="G97" t="str">
            <v>Software</v>
          </cell>
          <cell r="H97" t="str">
            <v>POC</v>
          </cell>
          <cell r="I97" t="str">
            <v>HomeCare</v>
          </cell>
          <cell r="J97" t="str">
            <v>Support</v>
          </cell>
        </row>
        <row r="98">
          <cell r="E98" t="str">
            <v>Support - 1stHosp POC (Annual)</v>
          </cell>
          <cell r="F98" t="str">
            <v>Recurring</v>
          </cell>
          <cell r="G98" t="str">
            <v>Software</v>
          </cell>
          <cell r="H98" t="str">
            <v>POC</v>
          </cell>
          <cell r="I98" t="str">
            <v>Hospice</v>
          </cell>
          <cell r="J98" t="str">
            <v>Support</v>
          </cell>
        </row>
        <row r="99">
          <cell r="E99" t="str">
            <v>Support - 1stHosp POC (Monthly)</v>
          </cell>
          <cell r="F99" t="str">
            <v>Recurring</v>
          </cell>
          <cell r="G99" t="str">
            <v>Software</v>
          </cell>
          <cell r="H99" t="str">
            <v>POC</v>
          </cell>
          <cell r="I99" t="str">
            <v>Hospice</v>
          </cell>
          <cell r="J99" t="str">
            <v>Support</v>
          </cell>
        </row>
        <row r="100">
          <cell r="E100" t="str">
            <v>Support - HSSI HH</v>
          </cell>
          <cell r="F100" t="str">
            <v>Recurring</v>
          </cell>
          <cell r="G100" t="str">
            <v>Software</v>
          </cell>
          <cell r="H100" t="str">
            <v>HomeCare</v>
          </cell>
          <cell r="I100" t="str">
            <v>Software</v>
          </cell>
          <cell r="J100" t="str">
            <v>Support</v>
          </cell>
        </row>
        <row r="101">
          <cell r="E101" t="str">
            <v>Training</v>
          </cell>
          <cell r="F101" t="str">
            <v>Non Recurring</v>
          </cell>
          <cell r="G101" t="str">
            <v>Other</v>
          </cell>
          <cell r="H101" t="str">
            <v>Training</v>
          </cell>
        </row>
        <row r="102">
          <cell r="E102" t="str">
            <v>User Conf - Early Bird; 1st</v>
          </cell>
          <cell r="F102" t="str">
            <v>Non Recurring</v>
          </cell>
          <cell r="G102" t="str">
            <v>Other</v>
          </cell>
          <cell r="H102" t="str">
            <v>Other</v>
          </cell>
        </row>
        <row r="103">
          <cell r="E103" t="str">
            <v>User Conf - Early Bird; 2+</v>
          </cell>
          <cell r="F103" t="str">
            <v>Non Recurring</v>
          </cell>
          <cell r="G103" t="str">
            <v>Other</v>
          </cell>
          <cell r="H103" t="str">
            <v>Other</v>
          </cell>
        </row>
        <row r="104">
          <cell r="E104" t="str">
            <v>User Conf - Regular; 1st</v>
          </cell>
          <cell r="F104" t="str">
            <v>Non Recurring</v>
          </cell>
          <cell r="G104" t="str">
            <v>Other</v>
          </cell>
          <cell r="H104" t="str">
            <v>Other</v>
          </cell>
        </row>
        <row r="105">
          <cell r="E105" t="str">
            <v>User Conf - Regular; 2+</v>
          </cell>
          <cell r="F105" t="str">
            <v>Non Recurring</v>
          </cell>
          <cell r="G105" t="str">
            <v>Other</v>
          </cell>
          <cell r="H105" t="str">
            <v>Other</v>
          </cell>
        </row>
        <row r="106">
          <cell r="E106" t="str">
            <v>User Conference - 1</v>
          </cell>
          <cell r="F106" t="str">
            <v>Non Recurring</v>
          </cell>
          <cell r="G106" t="str">
            <v>Other</v>
          </cell>
          <cell r="H106" t="str">
            <v>Other</v>
          </cell>
          <cell r="I106" t="str">
            <v>User Conference</v>
          </cell>
          <cell r="J106" t="str">
            <v>User Conference</v>
          </cell>
        </row>
        <row r="107">
          <cell r="E107" t="str">
            <v>User Conference - 2</v>
          </cell>
          <cell r="F107" t="str">
            <v>Non Recurring</v>
          </cell>
          <cell r="G107" t="str">
            <v>Other</v>
          </cell>
          <cell r="H107" t="str">
            <v>Other</v>
          </cell>
          <cell r="I107" t="str">
            <v>User Conference</v>
          </cell>
          <cell r="J107" t="str">
            <v>User Conference</v>
          </cell>
        </row>
        <row r="108">
          <cell r="E108" t="str">
            <v>Z-Suspense</v>
          </cell>
          <cell r="F108" t="str">
            <v>Non Recurring</v>
          </cell>
          <cell r="G108" t="str">
            <v>Other</v>
          </cell>
          <cell r="H108" t="str">
            <v>Other</v>
          </cell>
          <cell r="I108" t="str">
            <v>Other</v>
          </cell>
          <cell r="J108" t="str">
            <v>Suspence</v>
          </cell>
        </row>
        <row r="109">
          <cell r="E109" t="str">
            <v>ZZZZZZ</v>
          </cell>
          <cell r="F109" t="str">
            <v>Non Recurring</v>
          </cell>
          <cell r="G109" t="str">
            <v>Other</v>
          </cell>
          <cell r="H109" t="str">
            <v>Other</v>
          </cell>
          <cell r="I109" t="str">
            <v>Other</v>
          </cell>
          <cell r="J109" t="str">
            <v>Other</v>
          </cell>
        </row>
        <row r="110">
          <cell r="E110" t="str">
            <v>HP</v>
          </cell>
          <cell r="F110" t="str">
            <v>Non Recurring</v>
          </cell>
          <cell r="G110" t="str">
            <v>Other</v>
          </cell>
          <cell r="H110" t="str">
            <v>Other</v>
          </cell>
          <cell r="I110" t="str">
            <v>Hardware</v>
          </cell>
          <cell r="J110" t="str">
            <v>Hardware</v>
          </cell>
        </row>
        <row r="111">
          <cell r="E111" t="str">
            <v>HP 799</v>
          </cell>
          <cell r="F111" t="str">
            <v>Non Recurring</v>
          </cell>
          <cell r="G111" t="str">
            <v>Other</v>
          </cell>
          <cell r="H111" t="str">
            <v>Other</v>
          </cell>
          <cell r="I111" t="str">
            <v>Hardware</v>
          </cell>
          <cell r="J111" t="str">
            <v>Hardware</v>
          </cell>
        </row>
        <row r="112">
          <cell r="E112" t="str">
            <v>HP 975</v>
          </cell>
          <cell r="F112" t="str">
            <v>Non Recurring</v>
          </cell>
          <cell r="G112" t="str">
            <v>Other</v>
          </cell>
          <cell r="H112" t="str">
            <v>Other</v>
          </cell>
          <cell r="I112" t="str">
            <v>Hardware</v>
          </cell>
          <cell r="J112" t="str">
            <v>Hardware</v>
          </cell>
        </row>
        <row r="113">
          <cell r="E113" t="str">
            <v>Lenovo</v>
          </cell>
          <cell r="F113" t="str">
            <v>Non Recurring</v>
          </cell>
          <cell r="G113" t="str">
            <v>Other</v>
          </cell>
          <cell r="H113" t="str">
            <v>Other</v>
          </cell>
          <cell r="I113" t="str">
            <v>Hardware</v>
          </cell>
          <cell r="J113" t="str">
            <v>Hardware</v>
          </cell>
        </row>
        <row r="114">
          <cell r="E114" t="str">
            <v>Lenovo 250</v>
          </cell>
          <cell r="F114" t="str">
            <v>Non Recurring</v>
          </cell>
          <cell r="G114" t="str">
            <v>Other</v>
          </cell>
          <cell r="H114" t="str">
            <v>Other</v>
          </cell>
          <cell r="I114" t="str">
            <v>Hardware</v>
          </cell>
          <cell r="J114" t="str">
            <v>Hardware</v>
          </cell>
        </row>
        <row r="115">
          <cell r="E115" t="str">
            <v>Toshiba</v>
          </cell>
          <cell r="F115" t="str">
            <v>Non Recurring</v>
          </cell>
          <cell r="G115" t="str">
            <v>Other</v>
          </cell>
          <cell r="H115" t="str">
            <v>Other</v>
          </cell>
          <cell r="I115" t="str">
            <v>Hardware</v>
          </cell>
          <cell r="J115" t="str">
            <v>Hardware</v>
          </cell>
        </row>
        <row r="116">
          <cell r="E116" t="str">
            <v>Hardware</v>
          </cell>
          <cell r="F116" t="str">
            <v>Non Recurring</v>
          </cell>
          <cell r="G116" t="str">
            <v>Other</v>
          </cell>
          <cell r="H116" t="str">
            <v>Other</v>
          </cell>
          <cell r="I116" t="str">
            <v>Hardware</v>
          </cell>
          <cell r="J116" t="str">
            <v>Hardware</v>
          </cell>
        </row>
        <row r="117">
          <cell r="E117" t="str">
            <v>2011 ICD Data File</v>
          </cell>
          <cell r="F117" t="str">
            <v>Non Recurring</v>
          </cell>
          <cell r="G117" t="str">
            <v>Other</v>
          </cell>
          <cell r="H117" t="str">
            <v>Other</v>
          </cell>
          <cell r="I117" t="str">
            <v>Other</v>
          </cell>
          <cell r="J117" t="str">
            <v>Other</v>
          </cell>
        </row>
        <row r="118">
          <cell r="E118" t="str">
            <v>ACH Reversal - TriState</v>
          </cell>
          <cell r="F118" t="str">
            <v>Non Recurring</v>
          </cell>
          <cell r="G118" t="str">
            <v>Other</v>
          </cell>
          <cell r="H118" t="str">
            <v>Other</v>
          </cell>
          <cell r="I118" t="str">
            <v>Other</v>
          </cell>
          <cell r="J118" t="str">
            <v>NSF</v>
          </cell>
        </row>
        <row r="119">
          <cell r="E119" t="str">
            <v>Fin Chg</v>
          </cell>
          <cell r="F119" t="str">
            <v>Non Recurring</v>
          </cell>
          <cell r="G119" t="str">
            <v>Other</v>
          </cell>
          <cell r="H119" t="str">
            <v>Other</v>
          </cell>
          <cell r="I119" t="str">
            <v>Finance</v>
          </cell>
          <cell r="J119" t="str">
            <v>Delinquent Fee</v>
          </cell>
        </row>
        <row r="120">
          <cell r="E120" t="str">
            <v>Intercompany - Lewis</v>
          </cell>
          <cell r="F120" t="str">
            <v>Non Recurring</v>
          </cell>
        </row>
        <row r="121">
          <cell r="E121" t="str">
            <v>NSF Check - Guaranty</v>
          </cell>
          <cell r="F121" t="str">
            <v>Non Recurring</v>
          </cell>
          <cell r="G121" t="str">
            <v>Other</v>
          </cell>
          <cell r="H121" t="str">
            <v>Other</v>
          </cell>
          <cell r="I121" t="str">
            <v>Other</v>
          </cell>
          <cell r="J121" t="str">
            <v>NSF</v>
          </cell>
        </row>
        <row r="122">
          <cell r="E122" t="str">
            <v>NSF Check - TriState</v>
          </cell>
          <cell r="F122" t="str">
            <v>Non Recurring</v>
          </cell>
          <cell r="G122" t="str">
            <v>Other</v>
          </cell>
          <cell r="H122" t="str">
            <v>Other</v>
          </cell>
          <cell r="I122" t="str">
            <v>Other</v>
          </cell>
          <cell r="J122" t="str">
            <v>NSF</v>
          </cell>
        </row>
        <row r="123">
          <cell r="E123" t="str">
            <v>NSF Check - Wells Fargo</v>
          </cell>
          <cell r="F123" t="str">
            <v>Non Recurring</v>
          </cell>
          <cell r="G123" t="str">
            <v>Other</v>
          </cell>
          <cell r="H123" t="str">
            <v>Other</v>
          </cell>
          <cell r="I123" t="str">
            <v>Other</v>
          </cell>
          <cell r="J123" t="str">
            <v>NSF</v>
          </cell>
        </row>
        <row r="124">
          <cell r="E124" t="str">
            <v>Shipping</v>
          </cell>
          <cell r="F124" t="str">
            <v>Non Recurring</v>
          </cell>
          <cell r="G124" t="str">
            <v>Other</v>
          </cell>
          <cell r="H124" t="str">
            <v>Other</v>
          </cell>
          <cell r="I124" t="str">
            <v>Other</v>
          </cell>
          <cell r="J124" t="str">
            <v>Shipping</v>
          </cell>
        </row>
        <row r="125">
          <cell r="E125" t="str">
            <v>Reimb Subt</v>
          </cell>
          <cell r="F125" t="str">
            <v>Non Recurring</v>
          </cell>
          <cell r="G125" t="str">
            <v>Other</v>
          </cell>
          <cell r="H125" t="str">
            <v>Other</v>
          </cell>
          <cell r="I125" t="str">
            <v>Other</v>
          </cell>
          <cell r="J125" t="str">
            <v>Reimbursable Expenses</v>
          </cell>
        </row>
        <row r="126">
          <cell r="E126" t="str">
            <v>Reimb Group</v>
          </cell>
          <cell r="F126" t="str">
            <v>Non Recurring</v>
          </cell>
          <cell r="G126" t="str">
            <v>Other</v>
          </cell>
          <cell r="H126" t="str">
            <v>Other</v>
          </cell>
          <cell r="I126" t="str">
            <v>Other</v>
          </cell>
          <cell r="J126" t="str">
            <v>Reimbursable Expenses</v>
          </cell>
        </row>
        <row r="127">
          <cell r="E127" t="str">
            <v>Referral Fee</v>
          </cell>
          <cell r="F127" t="str">
            <v>Non Recurring</v>
          </cell>
          <cell r="G127" t="str">
            <v>Other</v>
          </cell>
          <cell r="H127" t="str">
            <v>Other</v>
          </cell>
          <cell r="I127" t="str">
            <v>Other</v>
          </cell>
          <cell r="J127" t="str">
            <v>Credit for Referral of new Business</v>
          </cell>
        </row>
        <row r="128">
          <cell r="E128" t="str">
            <v>`Out of State</v>
          </cell>
          <cell r="F128" t="str">
            <v>Non Recurring</v>
          </cell>
          <cell r="G128" t="str">
            <v>Other</v>
          </cell>
          <cell r="H128" t="str">
            <v>Other</v>
          </cell>
          <cell r="I128" t="str">
            <v>Other</v>
          </cell>
        </row>
        <row r="129">
          <cell r="E129" t="str">
            <v>Louisiana</v>
          </cell>
          <cell r="F129" t="str">
            <v>Non Recurring</v>
          </cell>
          <cell r="G129" t="str">
            <v>Other</v>
          </cell>
          <cell r="H129" t="str">
            <v>Other</v>
          </cell>
          <cell r="I129" t="str">
            <v>Other</v>
          </cell>
          <cell r="J129" t="str">
            <v>Sales Tax</v>
          </cell>
        </row>
        <row r="130">
          <cell r="E130" t="str">
            <v>Missouri</v>
          </cell>
          <cell r="F130" t="str">
            <v>Non Recurring</v>
          </cell>
          <cell r="G130" t="str">
            <v>Other</v>
          </cell>
          <cell r="H130" t="str">
            <v>Other</v>
          </cell>
          <cell r="I130" t="str">
            <v>Other</v>
          </cell>
          <cell r="J130" t="str">
            <v>Sales Tax</v>
          </cell>
        </row>
        <row r="131">
          <cell r="E131" t="str">
            <v>Out of State</v>
          </cell>
          <cell r="F131" t="str">
            <v>Non Recurring</v>
          </cell>
          <cell r="G131" t="str">
            <v>Other</v>
          </cell>
          <cell r="H131" t="str">
            <v>Other</v>
          </cell>
          <cell r="I131" t="str">
            <v>Other</v>
          </cell>
          <cell r="J131" t="str">
            <v>Sales Tax</v>
          </cell>
        </row>
        <row r="132">
          <cell r="E132" t="str">
            <v>TX Tax</v>
          </cell>
        </row>
        <row r="133">
          <cell r="E133" t="str">
            <v>TX Tax - Abilene (Jones Co)</v>
          </cell>
        </row>
        <row r="134">
          <cell r="E134" t="str">
            <v>TX Tax - Abilene (Taylor Co)</v>
          </cell>
        </row>
        <row r="135">
          <cell r="E135" t="str">
            <v>TX Tax - Alamo</v>
          </cell>
        </row>
        <row r="136">
          <cell r="E136" t="str">
            <v>TX Tax - Alice</v>
          </cell>
        </row>
        <row r="137">
          <cell r="E137" t="str">
            <v>TX Tax - Amarillo (Potter Co)</v>
          </cell>
        </row>
        <row r="138">
          <cell r="E138" t="str">
            <v>TX Tax - Amarillo (Randall Co)</v>
          </cell>
        </row>
        <row r="139">
          <cell r="E139" t="str">
            <v>TX Tax - Anahuac</v>
          </cell>
        </row>
        <row r="140">
          <cell r="E140" t="str">
            <v>TX Tax - Arlington</v>
          </cell>
        </row>
        <row r="141">
          <cell r="E141" t="str">
            <v>TX Tax - Atlanta</v>
          </cell>
        </row>
        <row r="142">
          <cell r="E142" t="str">
            <v>TX Tax - ATX (Hays Co DSLD)</v>
          </cell>
        </row>
        <row r="143">
          <cell r="E143" t="str">
            <v>TX Tax - ATX (Travis Co WbLD)</v>
          </cell>
        </row>
        <row r="144">
          <cell r="E144" t="str">
            <v>TX Tax - ATX (Travis Co)</v>
          </cell>
        </row>
        <row r="145">
          <cell r="E145" t="str">
            <v>TX Tax - ATX (Williamson Co)</v>
          </cell>
        </row>
        <row r="146">
          <cell r="E146" t="str">
            <v>TX Tax - Baytown (Chambers Co)</v>
          </cell>
        </row>
        <row r="147">
          <cell r="E147" t="str">
            <v>TX Tax - Baytown (Harris Co)</v>
          </cell>
        </row>
        <row r="148">
          <cell r="E148" t="str">
            <v>TX Tax - Beaumont</v>
          </cell>
        </row>
        <row r="149">
          <cell r="E149" t="str">
            <v>TX Tax - Bedford</v>
          </cell>
        </row>
        <row r="150">
          <cell r="E150" t="str">
            <v>TX Tax - Beeville</v>
          </cell>
        </row>
        <row r="151">
          <cell r="E151" t="str">
            <v>TX Tax - Big Spring</v>
          </cell>
        </row>
        <row r="152">
          <cell r="E152" t="str">
            <v>TX Tax - Boerne</v>
          </cell>
        </row>
        <row r="153">
          <cell r="E153" t="str">
            <v>TX Tax - Brownsville</v>
          </cell>
        </row>
        <row r="154">
          <cell r="E154" t="str">
            <v>TX Tax - Bryan</v>
          </cell>
        </row>
        <row r="155">
          <cell r="E155" t="str">
            <v>TX Tax - Buda</v>
          </cell>
        </row>
        <row r="156">
          <cell r="E156" t="str">
            <v>TX Tax - Carrollton (Collin Co)</v>
          </cell>
        </row>
        <row r="157">
          <cell r="E157" t="str">
            <v>TX Tax - Carrollton (Dallas Co)</v>
          </cell>
        </row>
        <row r="158">
          <cell r="E158" t="str">
            <v>TX Tax - Carrollton (Denton Co)</v>
          </cell>
        </row>
        <row r="159">
          <cell r="E159" t="str">
            <v>TX Tax - Chandler</v>
          </cell>
        </row>
        <row r="160">
          <cell r="E160" t="str">
            <v>TX Tax - Cisco</v>
          </cell>
        </row>
        <row r="161">
          <cell r="E161" t="str">
            <v>TX Tax - Clarksville</v>
          </cell>
        </row>
        <row r="162">
          <cell r="E162" t="str">
            <v>TX Tax - Commerce</v>
          </cell>
        </row>
        <row r="163">
          <cell r="E163" t="str">
            <v>TX Tax - Conroe</v>
          </cell>
        </row>
        <row r="164">
          <cell r="E164" t="str">
            <v>TX Tax - Cooper</v>
          </cell>
        </row>
        <row r="165">
          <cell r="E165" t="str">
            <v>TX Tax - Corp C (Kleberg Co)</v>
          </cell>
        </row>
        <row r="166">
          <cell r="E166" t="str">
            <v>TX Tax - Corp C (Nueces Co)</v>
          </cell>
        </row>
        <row r="167">
          <cell r="E167" t="str">
            <v>TX Tax - Corp C (San Pat Co)</v>
          </cell>
        </row>
        <row r="168">
          <cell r="E168" t="str">
            <v>TX Tax - Crockett</v>
          </cell>
        </row>
        <row r="169">
          <cell r="E169" t="str">
            <v>TX Tax - Crystal City</v>
          </cell>
        </row>
        <row r="170">
          <cell r="E170" t="str">
            <v>TX Tax - Dallas (Collin Co)</v>
          </cell>
        </row>
        <row r="171">
          <cell r="E171" t="str">
            <v>TX Tax - Dallas (Dallas Co)</v>
          </cell>
        </row>
        <row r="172">
          <cell r="E172" t="str">
            <v>TX Tax - Dallas (Denton Co)</v>
          </cell>
        </row>
        <row r="173">
          <cell r="E173" t="str">
            <v>TX Tax - Dallas (Kaufman Co)</v>
          </cell>
        </row>
        <row r="174">
          <cell r="E174" t="str">
            <v>TX Tax - Dallas (Rockwall Co)</v>
          </cell>
        </row>
        <row r="175">
          <cell r="E175" t="str">
            <v>TX Tax - De Soto</v>
          </cell>
        </row>
        <row r="176">
          <cell r="E176" t="str">
            <v>TX Tax - Denison</v>
          </cell>
        </row>
        <row r="177">
          <cell r="E177" t="str">
            <v>TX Tax - Denton</v>
          </cell>
        </row>
        <row r="178">
          <cell r="E178" t="str">
            <v>TX Tax - Donna</v>
          </cell>
        </row>
        <row r="179">
          <cell r="E179" t="str">
            <v>TX Tax - Eagle Pass</v>
          </cell>
        </row>
        <row r="180">
          <cell r="E180" t="str">
            <v>TX Tax - Edinburg</v>
          </cell>
        </row>
        <row r="181">
          <cell r="E181" t="str">
            <v>TX Tax - El Paso</v>
          </cell>
        </row>
        <row r="182">
          <cell r="E182" t="str">
            <v>TX Tax - Ft Worth (Denton Co)</v>
          </cell>
        </row>
        <row r="183">
          <cell r="E183" t="str">
            <v>TX Tax - Ft Worth (Tarrant Co)</v>
          </cell>
        </row>
        <row r="184">
          <cell r="E184" t="str">
            <v>TX Tax - Ft Worth (Wise Co)</v>
          </cell>
        </row>
        <row r="185">
          <cell r="E185" t="str">
            <v>TX Tax - Gatesville</v>
          </cell>
        </row>
        <row r="186">
          <cell r="E186" t="str">
            <v>TX Tax - Georgetown</v>
          </cell>
        </row>
        <row r="187">
          <cell r="E187" t="str">
            <v>TX Tax - Gilmer</v>
          </cell>
        </row>
        <row r="188">
          <cell r="E188" t="str">
            <v>TX Tax - Granbury</v>
          </cell>
        </row>
        <row r="189">
          <cell r="E189" t="str">
            <v>TX Tax - Grand Saline</v>
          </cell>
        </row>
        <row r="190">
          <cell r="E190" t="str">
            <v>TX Tax - Harker Heights</v>
          </cell>
        </row>
        <row r="191">
          <cell r="E191" t="str">
            <v>TX Tax - Harlingen</v>
          </cell>
        </row>
        <row r="192">
          <cell r="E192" t="str">
            <v>TX Tax - Hillsboro</v>
          </cell>
        </row>
        <row r="193">
          <cell r="E193" t="str">
            <v>TX Tax - Houston (Ft Bend Co)</v>
          </cell>
        </row>
        <row r="194">
          <cell r="E194" t="str">
            <v>TX Tax - Houston (H Co Esd 10)</v>
          </cell>
        </row>
        <row r="195">
          <cell r="E195" t="str">
            <v>TX Tax - Houston (H Co Esd 50)</v>
          </cell>
        </row>
        <row r="196">
          <cell r="E196" t="str">
            <v>TX Tax - Houston (H Co Esd 6-12</v>
          </cell>
        </row>
        <row r="197">
          <cell r="E197" t="str">
            <v>TX Tax - Houston (H Co Esd 60)</v>
          </cell>
        </row>
        <row r="198">
          <cell r="E198" t="str">
            <v>TX Tax - Houston (Harris Co)</v>
          </cell>
        </row>
        <row r="199">
          <cell r="E199" t="str">
            <v>TX Tax - Houston (Mntgmry Co)</v>
          </cell>
        </row>
        <row r="200">
          <cell r="E200" t="str">
            <v>TX Tax - Humble</v>
          </cell>
        </row>
        <row r="201">
          <cell r="E201" t="str">
            <v>TX Tax - Jacksboro</v>
          </cell>
        </row>
        <row r="202">
          <cell r="E202" t="str">
            <v>TX Tax - Jasper</v>
          </cell>
        </row>
        <row r="203">
          <cell r="E203" t="str">
            <v>TX Tax - Killeen</v>
          </cell>
        </row>
        <row r="204">
          <cell r="E204" t="str">
            <v>TX Tax - Kingsville</v>
          </cell>
        </row>
        <row r="205">
          <cell r="E205" t="str">
            <v>TX Tax - Laredo</v>
          </cell>
        </row>
        <row r="206">
          <cell r="E206" t="str">
            <v>TX Tax - Littlefield</v>
          </cell>
        </row>
        <row r="207">
          <cell r="E207" t="str">
            <v>TX Tax - Longview (Gregg Co)</v>
          </cell>
        </row>
        <row r="208">
          <cell r="E208" t="str">
            <v>TX Tax - Longview (Harrison Co)</v>
          </cell>
        </row>
        <row r="209">
          <cell r="E209" t="str">
            <v>TX Tax - Lubbock</v>
          </cell>
        </row>
        <row r="210">
          <cell r="E210" t="str">
            <v>TX Tax - Lufkin</v>
          </cell>
        </row>
        <row r="211">
          <cell r="E211" t="str">
            <v>TX Tax - Malakoff</v>
          </cell>
        </row>
        <row r="212">
          <cell r="E212" t="str">
            <v>TX Tax - Mansfield (Ellis Co)</v>
          </cell>
        </row>
        <row r="213">
          <cell r="E213" t="str">
            <v>TX Tax - Mansfield (Johnson Co)</v>
          </cell>
        </row>
        <row r="214">
          <cell r="E214" t="str">
            <v>TX Tax - Mansfield (Tarrant Co)</v>
          </cell>
        </row>
        <row r="215">
          <cell r="E215" t="str">
            <v>TX Tax - Marshall</v>
          </cell>
        </row>
        <row r="216">
          <cell r="E216" t="str">
            <v>TX Tax - McAllen</v>
          </cell>
        </row>
        <row r="217">
          <cell r="E217" t="str">
            <v>TX Tax - McKinney</v>
          </cell>
        </row>
        <row r="218">
          <cell r="E218" t="str">
            <v>TX Tax - Mesquite (Dallas Co)</v>
          </cell>
        </row>
        <row r="219">
          <cell r="E219" t="str">
            <v>TX Tax - Mesquite (Kaufman Co)</v>
          </cell>
        </row>
        <row r="220">
          <cell r="E220" t="str">
            <v>TX Tax - Midland</v>
          </cell>
        </row>
        <row r="221">
          <cell r="E221" t="str">
            <v>TX Tax - Mission</v>
          </cell>
        </row>
        <row r="222">
          <cell r="E222" t="str">
            <v>TX Tax - Mt Pleasant</v>
          </cell>
        </row>
        <row r="223">
          <cell r="E223" t="str">
            <v>TX Tax - Mt Vernon</v>
          </cell>
        </row>
        <row r="224">
          <cell r="E224" t="str">
            <v>TX Tax - Nacogdoches</v>
          </cell>
        </row>
        <row r="225">
          <cell r="E225" t="str">
            <v>TX Tax - Odessa (Ector Co)</v>
          </cell>
        </row>
        <row r="226">
          <cell r="E226" t="str">
            <v>TX Tax - Odessa (Midland Co)</v>
          </cell>
        </row>
        <row r="227">
          <cell r="E227" t="str">
            <v>TX Tax - Pampa</v>
          </cell>
        </row>
        <row r="228">
          <cell r="E228" t="str">
            <v>TX Tax - Paris</v>
          </cell>
        </row>
        <row r="229">
          <cell r="E229" t="str">
            <v>TX Tax - Pharr</v>
          </cell>
        </row>
        <row r="230">
          <cell r="E230" t="str">
            <v>TX Tax - Pilot Point</v>
          </cell>
        </row>
        <row r="231">
          <cell r="E231" t="str">
            <v>TX Tax - Plainview (Hale Co)</v>
          </cell>
        </row>
        <row r="232">
          <cell r="E232" t="str">
            <v>TX Tax - Plainview (Sabine Co)</v>
          </cell>
        </row>
        <row r="233">
          <cell r="E233" t="str">
            <v>TX Tax - Plano (Collin Co)</v>
          </cell>
        </row>
        <row r="234">
          <cell r="E234" t="str">
            <v>TX Tax - Plano (Denton Co)</v>
          </cell>
        </row>
        <row r="235">
          <cell r="E235" t="str">
            <v>TX Tax - Port Aransas</v>
          </cell>
        </row>
        <row r="236">
          <cell r="E236" t="str">
            <v>TX Tax - Portland (Nueces Co)</v>
          </cell>
        </row>
        <row r="237">
          <cell r="E237" t="str">
            <v>TX Tax - Portland (San Pat Co)</v>
          </cell>
        </row>
        <row r="238">
          <cell r="E238" t="str">
            <v>TX Tax - Richardson (Collin Co)</v>
          </cell>
        </row>
        <row r="239">
          <cell r="E239" t="str">
            <v>TX Tax - Richardson (Dallas Co)</v>
          </cell>
        </row>
        <row r="240">
          <cell r="E240" t="str">
            <v>TX Tax - Rio Grande City</v>
          </cell>
        </row>
        <row r="241">
          <cell r="E241" t="str">
            <v>TX Tax - Rockwall</v>
          </cell>
        </row>
        <row r="242">
          <cell r="E242" t="str">
            <v>TX Tax - San Angelo</v>
          </cell>
        </row>
        <row r="243">
          <cell r="E243" t="str">
            <v>TX Tax - San Antonio</v>
          </cell>
        </row>
        <row r="244">
          <cell r="E244" t="str">
            <v>TX Tax - Sanger</v>
          </cell>
        </row>
        <row r="245">
          <cell r="E245" t="str">
            <v>TX Tax - Sealy</v>
          </cell>
        </row>
        <row r="246">
          <cell r="E246" t="str">
            <v>TX Tax - Seymour</v>
          </cell>
        </row>
        <row r="247">
          <cell r="E247" t="str">
            <v>TX Tax - Sherman</v>
          </cell>
        </row>
        <row r="248">
          <cell r="E248" t="str">
            <v>TX Tax - Sugar Land</v>
          </cell>
        </row>
        <row r="249">
          <cell r="E249" t="str">
            <v>TX Tax - Texarkana</v>
          </cell>
        </row>
        <row r="250">
          <cell r="E250" t="str">
            <v>TX Tax - Texas City</v>
          </cell>
        </row>
        <row r="251">
          <cell r="E251" t="str">
            <v>TX Tax - Tyler</v>
          </cell>
        </row>
        <row r="252">
          <cell r="E252" t="str">
            <v>TX Tax - Victoria</v>
          </cell>
        </row>
        <row r="253">
          <cell r="E253" t="str">
            <v>TX Tax - Waco</v>
          </cell>
        </row>
        <row r="254">
          <cell r="E254" t="str">
            <v>TX Tax - Weimar</v>
          </cell>
        </row>
        <row r="255">
          <cell r="E255" t="str">
            <v>TX Tax - Weslaco</v>
          </cell>
        </row>
        <row r="256">
          <cell r="E256" t="str">
            <v>TX Tax - Whitesboro</v>
          </cell>
        </row>
        <row r="257">
          <cell r="E257" t="str">
            <v>TX Tax - Wichita Falls</v>
          </cell>
        </row>
        <row r="258">
          <cell r="E258" t="str">
            <v>TX Tax - Willis</v>
          </cell>
        </row>
      </sheetData>
      <sheetData sheetId="8">
        <row r="3">
          <cell r="B3" t="str">
            <v>Account No.</v>
          </cell>
          <cell r="C3" t="str">
            <v>Active Status</v>
          </cell>
          <cell r="D3" t="str">
            <v>Customer</v>
          </cell>
          <cell r="E3" t="str">
            <v>Start Date</v>
          </cell>
          <cell r="F3" t="str">
            <v>Drop Date</v>
          </cell>
          <cell r="G3" t="str">
            <v>Note</v>
          </cell>
          <cell r="H3" t="str">
            <v>State</v>
          </cell>
          <cell r="I3" t="str">
            <v>Status1</v>
          </cell>
          <cell r="J3" t="str">
            <v>Status2</v>
          </cell>
          <cell r="K3" t="str">
            <v>Start Date</v>
          </cell>
          <cell r="L3" t="str">
            <v>Drop Date</v>
          </cell>
        </row>
        <row r="4">
          <cell r="C4" t="str">
            <v>Not-active</v>
          </cell>
          <cell r="D4" t="str">
            <v xml:space="preserve"> - Customer</v>
          </cell>
          <cell r="F4" t="str">
            <v>9999/01/01</v>
          </cell>
          <cell r="H4" t="str">
            <v>TX</v>
          </cell>
          <cell r="K4">
            <v>0</v>
          </cell>
          <cell r="L4">
            <v>2958101</v>
          </cell>
        </row>
        <row r="5">
          <cell r="C5" t="str">
            <v>Active</v>
          </cell>
          <cell r="D5" t="str">
            <v xml:space="preserve"> - Customer</v>
          </cell>
          <cell r="K5">
            <v>0</v>
          </cell>
          <cell r="L5">
            <v>0</v>
          </cell>
        </row>
        <row r="6">
          <cell r="B6" t="str">
            <v>00100</v>
          </cell>
          <cell r="C6" t="str">
            <v>Not-active</v>
          </cell>
          <cell r="D6" t="str">
            <v>00100 - Customer</v>
          </cell>
          <cell r="E6" t="str">
            <v>2009/06/01</v>
          </cell>
          <cell r="F6" t="str">
            <v>2010/04/21</v>
          </cell>
          <cell r="H6" t="str">
            <v>PA</v>
          </cell>
        </row>
        <row r="7">
          <cell r="B7" t="str">
            <v>00200</v>
          </cell>
          <cell r="C7" t="str">
            <v>Active</v>
          </cell>
          <cell r="D7" t="str">
            <v>00200 - Customer</v>
          </cell>
          <cell r="E7" t="str">
            <v>2009/02/27</v>
          </cell>
          <cell r="H7" t="str">
            <v>FL</v>
          </cell>
          <cell r="I7" t="str">
            <v>Startup</v>
          </cell>
          <cell r="K7">
            <v>39871</v>
          </cell>
          <cell r="L7">
            <v>0</v>
          </cell>
        </row>
        <row r="8">
          <cell r="B8" t="str">
            <v>00250</v>
          </cell>
          <cell r="C8" t="str">
            <v>Active</v>
          </cell>
          <cell r="D8" t="str">
            <v>00250 - Customer</v>
          </cell>
          <cell r="E8" t="str">
            <v>2010/04/30</v>
          </cell>
          <cell r="H8" t="str">
            <v>NJ</v>
          </cell>
          <cell r="I8" t="str">
            <v>Startup</v>
          </cell>
          <cell r="K8">
            <v>40298</v>
          </cell>
          <cell r="L8">
            <v>0</v>
          </cell>
        </row>
        <row r="9">
          <cell r="B9" t="str">
            <v>00271</v>
          </cell>
          <cell r="C9" t="str">
            <v>Active</v>
          </cell>
          <cell r="D9" t="str">
            <v>00271 - Customer</v>
          </cell>
          <cell r="E9" t="str">
            <v>2007/09/18</v>
          </cell>
          <cell r="H9" t="str">
            <v>SC</v>
          </cell>
          <cell r="K9">
            <v>39343</v>
          </cell>
          <cell r="L9">
            <v>0</v>
          </cell>
        </row>
        <row r="10">
          <cell r="B10" t="str">
            <v>00280</v>
          </cell>
          <cell r="C10" t="str">
            <v>Active</v>
          </cell>
          <cell r="D10" t="str">
            <v>00280 - Customer</v>
          </cell>
          <cell r="E10" t="str">
            <v>2009/07/02</v>
          </cell>
          <cell r="H10" t="str">
            <v>AL</v>
          </cell>
          <cell r="K10">
            <v>39996</v>
          </cell>
          <cell r="L10">
            <v>0</v>
          </cell>
        </row>
        <row r="11">
          <cell r="B11" t="str">
            <v>00300</v>
          </cell>
          <cell r="C11" t="str">
            <v>Active</v>
          </cell>
          <cell r="D11" t="str">
            <v>00300 - Customer</v>
          </cell>
          <cell r="E11" t="str">
            <v>2009/04/21</v>
          </cell>
          <cell r="H11" t="str">
            <v>TX</v>
          </cell>
          <cell r="K11">
            <v>39924</v>
          </cell>
          <cell r="L11">
            <v>0</v>
          </cell>
        </row>
        <row r="12">
          <cell r="B12" t="str">
            <v>00305</v>
          </cell>
          <cell r="C12" t="str">
            <v>Active</v>
          </cell>
          <cell r="D12" t="str">
            <v>00305 - Customer</v>
          </cell>
          <cell r="E12" t="str">
            <v>2008/03/24</v>
          </cell>
          <cell r="H12" t="str">
            <v>TX</v>
          </cell>
          <cell r="K12">
            <v>39531</v>
          </cell>
          <cell r="L12">
            <v>0</v>
          </cell>
        </row>
        <row r="13">
          <cell r="B13" t="str">
            <v>00450</v>
          </cell>
          <cell r="C13" t="str">
            <v>Active</v>
          </cell>
          <cell r="D13" t="str">
            <v>00450 - Customer</v>
          </cell>
          <cell r="E13" t="str">
            <v>2011/07/28</v>
          </cell>
          <cell r="H13" t="str">
            <v>KS</v>
          </cell>
          <cell r="I13" t="str">
            <v>Startup</v>
          </cell>
          <cell r="K13">
            <v>40752</v>
          </cell>
          <cell r="L13">
            <v>0</v>
          </cell>
        </row>
        <row r="14">
          <cell r="B14" t="str">
            <v>00460</v>
          </cell>
          <cell r="C14" t="str">
            <v>Active</v>
          </cell>
          <cell r="D14" t="str">
            <v>00460 - Customer</v>
          </cell>
          <cell r="E14" t="str">
            <v>2005/06/08</v>
          </cell>
          <cell r="H14" t="str">
            <v>TX</v>
          </cell>
          <cell r="K14">
            <v>38511</v>
          </cell>
          <cell r="L14">
            <v>0</v>
          </cell>
        </row>
        <row r="15">
          <cell r="B15" t="str">
            <v>00562</v>
          </cell>
          <cell r="C15" t="str">
            <v>Active</v>
          </cell>
          <cell r="D15" t="str">
            <v>00562 - Customer</v>
          </cell>
          <cell r="E15" t="str">
            <v>2008/01/04</v>
          </cell>
          <cell r="F15" t="str">
            <v>2010/01/31</v>
          </cell>
          <cell r="H15" t="str">
            <v>MO</v>
          </cell>
          <cell r="I15" t="str">
            <v>Print and View</v>
          </cell>
          <cell r="K15">
            <v>39451</v>
          </cell>
          <cell r="L15">
            <v>40209</v>
          </cell>
        </row>
        <row r="16">
          <cell r="B16" t="str">
            <v>00563</v>
          </cell>
          <cell r="C16" t="str">
            <v>Active</v>
          </cell>
          <cell r="D16" t="str">
            <v>00563 - Customer</v>
          </cell>
          <cell r="E16" t="str">
            <v>2008/01/25</v>
          </cell>
          <cell r="H16" t="str">
            <v>UT</v>
          </cell>
          <cell r="K16">
            <v>39472</v>
          </cell>
          <cell r="L16">
            <v>0</v>
          </cell>
        </row>
        <row r="17">
          <cell r="B17" t="str">
            <v>00575</v>
          </cell>
          <cell r="C17" t="str">
            <v>Active</v>
          </cell>
          <cell r="D17" t="str">
            <v>00575 - Customer</v>
          </cell>
          <cell r="E17" t="str">
            <v>2009/09/01</v>
          </cell>
          <cell r="F17" t="str">
            <v>2009/11/30</v>
          </cell>
          <cell r="H17" t="str">
            <v>IL</v>
          </cell>
          <cell r="K17">
            <v>40057</v>
          </cell>
          <cell r="L17">
            <v>40147</v>
          </cell>
        </row>
        <row r="18">
          <cell r="B18" t="str">
            <v>00590</v>
          </cell>
          <cell r="C18" t="str">
            <v>Not-active</v>
          </cell>
          <cell r="D18" t="str">
            <v>00590 - Customer</v>
          </cell>
          <cell r="E18" t="str">
            <v>2009/02/25</v>
          </cell>
          <cell r="H18" t="str">
            <v>TN</v>
          </cell>
          <cell r="K18">
            <v>39869</v>
          </cell>
          <cell r="L18">
            <v>0</v>
          </cell>
        </row>
        <row r="19">
          <cell r="B19" t="str">
            <v>00636</v>
          </cell>
          <cell r="C19" t="str">
            <v>Active</v>
          </cell>
          <cell r="D19" t="str">
            <v>00636 - Customer</v>
          </cell>
          <cell r="E19" t="str">
            <v>2011/07/19</v>
          </cell>
          <cell r="H19" t="str">
            <v>OK</v>
          </cell>
          <cell r="K19">
            <v>40743</v>
          </cell>
          <cell r="L19">
            <v>0</v>
          </cell>
        </row>
        <row r="20">
          <cell r="B20" t="str">
            <v>00732</v>
          </cell>
          <cell r="C20" t="str">
            <v>Active</v>
          </cell>
          <cell r="D20" t="str">
            <v>00732 - Customer</v>
          </cell>
          <cell r="E20" t="str">
            <v>2008/04/09</v>
          </cell>
          <cell r="H20" t="str">
            <v>MI</v>
          </cell>
          <cell r="K20">
            <v>39547</v>
          </cell>
          <cell r="L20">
            <v>0</v>
          </cell>
        </row>
        <row r="21">
          <cell r="B21" t="str">
            <v>00734</v>
          </cell>
          <cell r="C21" t="str">
            <v>Active</v>
          </cell>
          <cell r="D21" t="str">
            <v>00734 - Customer</v>
          </cell>
          <cell r="E21" t="str">
            <v>2008/04/03</v>
          </cell>
          <cell r="H21" t="str">
            <v>TX</v>
          </cell>
          <cell r="K21">
            <v>39541</v>
          </cell>
          <cell r="L21">
            <v>0</v>
          </cell>
        </row>
        <row r="22">
          <cell r="B22" t="str">
            <v>00742</v>
          </cell>
          <cell r="C22" t="str">
            <v>Not-active</v>
          </cell>
          <cell r="D22" t="str">
            <v>00742 - Customer</v>
          </cell>
          <cell r="E22" t="str">
            <v>2006/06/13</v>
          </cell>
          <cell r="F22" t="str">
            <v>2009/10/31</v>
          </cell>
          <cell r="H22" t="str">
            <v>TX</v>
          </cell>
          <cell r="K22">
            <v>38881</v>
          </cell>
          <cell r="L22">
            <v>40117</v>
          </cell>
        </row>
        <row r="23">
          <cell r="B23" t="str">
            <v>00750</v>
          </cell>
          <cell r="C23" t="str">
            <v>Active</v>
          </cell>
          <cell r="D23" t="str">
            <v>00750 - Customer</v>
          </cell>
          <cell r="E23" t="str">
            <v>2011/05/18</v>
          </cell>
          <cell r="H23" t="str">
            <v>VA</v>
          </cell>
          <cell r="K23">
            <v>40681</v>
          </cell>
          <cell r="L23">
            <v>0</v>
          </cell>
        </row>
        <row r="24">
          <cell r="B24" t="str">
            <v>00780</v>
          </cell>
          <cell r="C24" t="str">
            <v>Active</v>
          </cell>
          <cell r="D24" t="str">
            <v>00780 - Customer</v>
          </cell>
          <cell r="E24" t="str">
            <v>2011/03/14</v>
          </cell>
          <cell r="H24" t="str">
            <v>OH</v>
          </cell>
          <cell r="K24">
            <v>40616</v>
          </cell>
          <cell r="L24">
            <v>0</v>
          </cell>
        </row>
        <row r="25">
          <cell r="B25" t="str">
            <v>00851</v>
          </cell>
          <cell r="C25" t="str">
            <v>Active</v>
          </cell>
          <cell r="D25" t="str">
            <v>00851 - Customer</v>
          </cell>
          <cell r="E25" t="str">
            <v>2008/03/28</v>
          </cell>
          <cell r="H25" t="str">
            <v>OH</v>
          </cell>
          <cell r="K25">
            <v>39535</v>
          </cell>
          <cell r="L25">
            <v>0</v>
          </cell>
        </row>
        <row r="26">
          <cell r="B26" t="str">
            <v>01100</v>
          </cell>
          <cell r="C26" t="str">
            <v>Active</v>
          </cell>
          <cell r="D26" t="str">
            <v>01100 - Customer</v>
          </cell>
          <cell r="E26" t="str">
            <v>2010/10/04</v>
          </cell>
          <cell r="H26" t="str">
            <v>TX</v>
          </cell>
          <cell r="K26">
            <v>40455</v>
          </cell>
          <cell r="L26">
            <v>0</v>
          </cell>
        </row>
        <row r="27">
          <cell r="B27" t="str">
            <v>01130</v>
          </cell>
          <cell r="C27" t="str">
            <v>Active</v>
          </cell>
          <cell r="D27" t="str">
            <v>01130 - Customer</v>
          </cell>
          <cell r="E27" t="str">
            <v>2011/05/25</v>
          </cell>
          <cell r="H27" t="str">
            <v>MO</v>
          </cell>
          <cell r="K27">
            <v>40688</v>
          </cell>
          <cell r="L27">
            <v>0</v>
          </cell>
        </row>
        <row r="28">
          <cell r="B28" t="str">
            <v>01150</v>
          </cell>
          <cell r="C28" t="str">
            <v>Active</v>
          </cell>
          <cell r="D28" t="str">
            <v>01150 - Customer</v>
          </cell>
          <cell r="E28" t="str">
            <v>2008/11/21</v>
          </cell>
          <cell r="F28" t="str">
            <v>2010/05/31</v>
          </cell>
          <cell r="H28" t="str">
            <v>CA</v>
          </cell>
          <cell r="I28" t="str">
            <v>Print and View</v>
          </cell>
          <cell r="K28">
            <v>39773</v>
          </cell>
          <cell r="L28">
            <v>40329</v>
          </cell>
        </row>
        <row r="29">
          <cell r="B29" t="str">
            <v>01160</v>
          </cell>
          <cell r="C29" t="str">
            <v>Active</v>
          </cell>
          <cell r="D29" t="str">
            <v>01160 - Customer</v>
          </cell>
          <cell r="E29" t="str">
            <v>2011/07/12</v>
          </cell>
          <cell r="H29" t="str">
            <v>MI</v>
          </cell>
          <cell r="I29" t="str">
            <v>Startup</v>
          </cell>
          <cell r="K29">
            <v>40736</v>
          </cell>
          <cell r="L29">
            <v>0</v>
          </cell>
        </row>
        <row r="30">
          <cell r="B30" t="str">
            <v>01191</v>
          </cell>
          <cell r="C30" t="str">
            <v>Active</v>
          </cell>
          <cell r="D30" t="str">
            <v>01191 - Customer</v>
          </cell>
          <cell r="E30" t="str">
            <v>2007/10/22</v>
          </cell>
          <cell r="H30" t="str">
            <v>TX</v>
          </cell>
          <cell r="I30" t="str">
            <v>Startup</v>
          </cell>
          <cell r="K30">
            <v>39377</v>
          </cell>
          <cell r="L30">
            <v>0</v>
          </cell>
        </row>
        <row r="31">
          <cell r="B31" t="str">
            <v>01473</v>
          </cell>
          <cell r="C31" t="str">
            <v>Active</v>
          </cell>
          <cell r="D31" t="str">
            <v>01473 - Customer</v>
          </cell>
          <cell r="E31" t="str">
            <v>2004/12/02</v>
          </cell>
          <cell r="H31" t="str">
            <v>TX</v>
          </cell>
          <cell r="K31">
            <v>38323</v>
          </cell>
          <cell r="L31">
            <v>0</v>
          </cell>
        </row>
        <row r="32">
          <cell r="B32" t="str">
            <v>01474</v>
          </cell>
          <cell r="C32" t="str">
            <v>Active</v>
          </cell>
          <cell r="D32" t="str">
            <v>01474 - Customer</v>
          </cell>
          <cell r="E32" t="str">
            <v>2011/09/02</v>
          </cell>
          <cell r="H32" t="str">
            <v>IL</v>
          </cell>
          <cell r="K32">
            <v>40788</v>
          </cell>
          <cell r="L32">
            <v>0</v>
          </cell>
        </row>
        <row r="33">
          <cell r="B33" t="str">
            <v>01475</v>
          </cell>
          <cell r="C33" t="str">
            <v>Active</v>
          </cell>
          <cell r="D33" t="str">
            <v>01475 - Customer</v>
          </cell>
          <cell r="E33" t="str">
            <v>2009/11/03</v>
          </cell>
          <cell r="H33" t="str">
            <v>GA</v>
          </cell>
          <cell r="K33">
            <v>40120</v>
          </cell>
          <cell r="L33">
            <v>0</v>
          </cell>
        </row>
        <row r="34">
          <cell r="B34" t="str">
            <v>01490</v>
          </cell>
          <cell r="C34" t="str">
            <v>Active</v>
          </cell>
          <cell r="D34" t="str">
            <v>01490 - Customer</v>
          </cell>
          <cell r="E34" t="str">
            <v>2009/05/01</v>
          </cell>
          <cell r="H34" t="str">
            <v>OK</v>
          </cell>
          <cell r="K34">
            <v>39934</v>
          </cell>
          <cell r="L34">
            <v>0</v>
          </cell>
        </row>
        <row r="35">
          <cell r="B35" t="str">
            <v>01875</v>
          </cell>
          <cell r="C35" t="str">
            <v>Active</v>
          </cell>
          <cell r="D35" t="str">
            <v>01875 - Customer</v>
          </cell>
          <cell r="E35" t="str">
            <v>2009/09/14</v>
          </cell>
          <cell r="H35" t="str">
            <v>FL</v>
          </cell>
          <cell r="K35">
            <v>40070</v>
          </cell>
          <cell r="L35">
            <v>0</v>
          </cell>
        </row>
        <row r="36">
          <cell r="B36" t="str">
            <v>01880</v>
          </cell>
          <cell r="C36" t="str">
            <v>Active</v>
          </cell>
          <cell r="D36" t="str">
            <v>01880 - Customer</v>
          </cell>
          <cell r="E36" t="str">
            <v>2000/09/07</v>
          </cell>
          <cell r="H36" t="str">
            <v>TX</v>
          </cell>
          <cell r="K36">
            <v>36776</v>
          </cell>
          <cell r="L36">
            <v>0</v>
          </cell>
        </row>
        <row r="37">
          <cell r="B37" t="str">
            <v>02007</v>
          </cell>
          <cell r="C37" t="str">
            <v>Active</v>
          </cell>
          <cell r="D37" t="str">
            <v>02007 - Customer</v>
          </cell>
          <cell r="E37" t="str">
            <v>2010/08/06</v>
          </cell>
          <cell r="H37" t="str">
            <v>TX</v>
          </cell>
          <cell r="I37" t="str">
            <v>Lewis Conversion</v>
          </cell>
          <cell r="J37" t="str">
            <v>Not awarded</v>
          </cell>
          <cell r="K37">
            <v>40396</v>
          </cell>
          <cell r="L37">
            <v>0</v>
          </cell>
        </row>
        <row r="38">
          <cell r="B38" t="str">
            <v>02103</v>
          </cell>
          <cell r="C38" t="str">
            <v>Active</v>
          </cell>
          <cell r="D38" t="str">
            <v>02103 - Customer</v>
          </cell>
          <cell r="E38" t="str">
            <v>2011/03/04</v>
          </cell>
          <cell r="H38" t="str">
            <v>TX</v>
          </cell>
          <cell r="K38">
            <v>40606</v>
          </cell>
          <cell r="L38">
            <v>0</v>
          </cell>
        </row>
        <row r="39">
          <cell r="B39" t="str">
            <v>02105</v>
          </cell>
          <cell r="C39" t="str">
            <v>Active</v>
          </cell>
          <cell r="D39" t="str">
            <v>02105 - Customer</v>
          </cell>
          <cell r="E39" t="str">
            <v>2009/11/10</v>
          </cell>
          <cell r="H39" t="str">
            <v>GA</v>
          </cell>
          <cell r="K39">
            <v>40127</v>
          </cell>
          <cell r="L39">
            <v>0</v>
          </cell>
        </row>
        <row r="40">
          <cell r="B40" t="str">
            <v>02235</v>
          </cell>
          <cell r="C40" t="str">
            <v>Active</v>
          </cell>
          <cell r="D40" t="str">
            <v>02235 - Customer</v>
          </cell>
          <cell r="E40" t="str">
            <v>2011/06/15</v>
          </cell>
          <cell r="H40" t="str">
            <v>LA</v>
          </cell>
          <cell r="I40" t="str">
            <v>Lewis Conversion</v>
          </cell>
          <cell r="J40" t="str">
            <v>Closed</v>
          </cell>
          <cell r="K40">
            <v>40709</v>
          </cell>
          <cell r="L40">
            <v>0</v>
          </cell>
        </row>
        <row r="41">
          <cell r="B41" t="str">
            <v>02359</v>
          </cell>
          <cell r="C41" t="str">
            <v>Active</v>
          </cell>
          <cell r="D41" t="str">
            <v>02359 - Customer</v>
          </cell>
          <cell r="E41" t="str">
            <v>2011/04/14</v>
          </cell>
          <cell r="H41" t="str">
            <v>TX</v>
          </cell>
          <cell r="I41" t="str">
            <v>Lewis Conversion</v>
          </cell>
          <cell r="J41" t="str">
            <v>In progress</v>
          </cell>
          <cell r="K41">
            <v>40647</v>
          </cell>
          <cell r="L41">
            <v>0</v>
          </cell>
        </row>
        <row r="42">
          <cell r="B42" t="str">
            <v>02408</v>
          </cell>
          <cell r="C42" t="str">
            <v>Active</v>
          </cell>
          <cell r="D42" t="str">
            <v>02408 - Customer</v>
          </cell>
          <cell r="E42" t="str">
            <v>2010/07/06</v>
          </cell>
          <cell r="H42" t="str">
            <v>NM</v>
          </cell>
          <cell r="I42" t="str">
            <v>Lewis Conversion</v>
          </cell>
          <cell r="J42" t="str">
            <v>Closed</v>
          </cell>
          <cell r="K42">
            <v>40365</v>
          </cell>
          <cell r="L42">
            <v>0</v>
          </cell>
        </row>
        <row r="43">
          <cell r="B43" t="str">
            <v>02601</v>
          </cell>
          <cell r="C43" t="str">
            <v>Active</v>
          </cell>
          <cell r="D43" t="str">
            <v>02601 - Customer</v>
          </cell>
          <cell r="E43" t="str">
            <v>2010/09/22</v>
          </cell>
          <cell r="H43" t="str">
            <v>TX</v>
          </cell>
          <cell r="K43">
            <v>40443</v>
          </cell>
          <cell r="L43">
            <v>0</v>
          </cell>
        </row>
        <row r="44">
          <cell r="B44" t="str">
            <v>02602</v>
          </cell>
          <cell r="C44" t="str">
            <v>Active</v>
          </cell>
          <cell r="D44" t="str">
            <v>02602 - Customer</v>
          </cell>
          <cell r="E44" t="str">
            <v>2010/09/22</v>
          </cell>
          <cell r="F44" t="str">
            <v>2011/09/30</v>
          </cell>
          <cell r="H44" t="str">
            <v>TX</v>
          </cell>
          <cell r="I44" t="str">
            <v>Lewis Conversion</v>
          </cell>
          <cell r="J44" t="str">
            <v>Not awarded</v>
          </cell>
          <cell r="K44">
            <v>40443</v>
          </cell>
          <cell r="L44">
            <v>40816</v>
          </cell>
        </row>
        <row r="45">
          <cell r="B45" t="str">
            <v>02656</v>
          </cell>
          <cell r="C45" t="str">
            <v>Active</v>
          </cell>
          <cell r="D45" t="str">
            <v>02656 - Customer</v>
          </cell>
          <cell r="E45" t="str">
            <v>2010/11/22</v>
          </cell>
          <cell r="H45" t="str">
            <v>LA</v>
          </cell>
          <cell r="I45" t="str">
            <v>Lewis Conversion</v>
          </cell>
          <cell r="J45" t="str">
            <v>Closed</v>
          </cell>
          <cell r="K45">
            <v>40504</v>
          </cell>
          <cell r="L45">
            <v>0</v>
          </cell>
        </row>
        <row r="46">
          <cell r="B46" t="str">
            <v>02752</v>
          </cell>
          <cell r="C46" t="str">
            <v>Active</v>
          </cell>
          <cell r="D46" t="str">
            <v>02752 - Customer</v>
          </cell>
          <cell r="E46" t="str">
            <v>2011/07/19</v>
          </cell>
          <cell r="H46" t="str">
            <v>LA</v>
          </cell>
          <cell r="I46" t="str">
            <v>Lewis Conversion</v>
          </cell>
          <cell r="J46" t="str">
            <v>Closed</v>
          </cell>
          <cell r="K46">
            <v>40743</v>
          </cell>
          <cell r="L46">
            <v>0</v>
          </cell>
        </row>
        <row r="47">
          <cell r="B47" t="str">
            <v>02932</v>
          </cell>
          <cell r="C47" t="str">
            <v>Active</v>
          </cell>
          <cell r="D47" t="str">
            <v>02932 - Customer</v>
          </cell>
          <cell r="E47" t="str">
            <v>2010/11/10</v>
          </cell>
          <cell r="F47" t="str">
            <v>2011/03/01</v>
          </cell>
          <cell r="H47" t="str">
            <v>LA</v>
          </cell>
          <cell r="I47" t="str">
            <v>Stop Nil Invoicing</v>
          </cell>
          <cell r="K47">
            <v>40492</v>
          </cell>
          <cell r="L47">
            <v>40603</v>
          </cell>
        </row>
        <row r="48">
          <cell r="B48" t="str">
            <v>02996</v>
          </cell>
          <cell r="C48" t="str">
            <v>Active</v>
          </cell>
          <cell r="D48" t="str">
            <v>02996 - Customer</v>
          </cell>
          <cell r="E48" t="str">
            <v>2010/10/12</v>
          </cell>
          <cell r="H48" t="str">
            <v>LA</v>
          </cell>
          <cell r="I48" t="str">
            <v>Lewis Conversion</v>
          </cell>
          <cell r="J48" t="str">
            <v>Closed</v>
          </cell>
          <cell r="K48">
            <v>40463</v>
          </cell>
          <cell r="L48">
            <v>0</v>
          </cell>
        </row>
        <row r="49">
          <cell r="B49" t="str">
            <v>03028</v>
          </cell>
          <cell r="C49" t="str">
            <v>Active</v>
          </cell>
          <cell r="D49" t="str">
            <v>03028 - Customer</v>
          </cell>
          <cell r="E49" t="str">
            <v>2011/02/28</v>
          </cell>
          <cell r="H49" t="str">
            <v>TX</v>
          </cell>
          <cell r="I49" t="str">
            <v>Lewis Conversion</v>
          </cell>
          <cell r="J49" t="str">
            <v>In progress</v>
          </cell>
          <cell r="K49">
            <v>40602</v>
          </cell>
          <cell r="L49">
            <v>0</v>
          </cell>
        </row>
        <row r="50">
          <cell r="B50" t="str">
            <v>03058</v>
          </cell>
          <cell r="C50" t="str">
            <v>Active</v>
          </cell>
          <cell r="D50" t="str">
            <v>03058 - Customer</v>
          </cell>
          <cell r="E50" t="str">
            <v>2011/06/30</v>
          </cell>
          <cell r="H50" t="str">
            <v>LA</v>
          </cell>
          <cell r="I50" t="str">
            <v>Lewis Conversion</v>
          </cell>
          <cell r="J50" t="str">
            <v>Closed</v>
          </cell>
          <cell r="K50">
            <v>40724</v>
          </cell>
          <cell r="L50">
            <v>0</v>
          </cell>
        </row>
        <row r="51">
          <cell r="B51" t="str">
            <v>03061</v>
          </cell>
          <cell r="C51" t="str">
            <v>Active</v>
          </cell>
          <cell r="D51" t="str">
            <v>03061 - Customer</v>
          </cell>
          <cell r="E51" t="str">
            <v>2005/08/26</v>
          </cell>
          <cell r="F51" t="str">
            <v>2009/11/30</v>
          </cell>
          <cell r="H51" t="str">
            <v>TX</v>
          </cell>
          <cell r="K51">
            <v>38590</v>
          </cell>
          <cell r="L51">
            <v>40147</v>
          </cell>
        </row>
        <row r="52">
          <cell r="B52" t="str">
            <v>03062</v>
          </cell>
          <cell r="C52" t="str">
            <v>Active</v>
          </cell>
          <cell r="D52" t="str">
            <v>03062 - Customer</v>
          </cell>
          <cell r="E52" t="str">
            <v>2008/09/16</v>
          </cell>
          <cell r="H52" t="str">
            <v>AL</v>
          </cell>
          <cell r="K52">
            <v>39707</v>
          </cell>
          <cell r="L52">
            <v>0</v>
          </cell>
        </row>
        <row r="53">
          <cell r="B53" t="str">
            <v>03121</v>
          </cell>
          <cell r="C53" t="str">
            <v>Active</v>
          </cell>
          <cell r="D53" t="str">
            <v>03121 - Customer</v>
          </cell>
          <cell r="E53" t="str">
            <v>2006/11/06</v>
          </cell>
          <cell r="F53" t="str">
            <v>2008/08/15</v>
          </cell>
          <cell r="H53" t="str">
            <v>TX</v>
          </cell>
          <cell r="K53">
            <v>39027</v>
          </cell>
          <cell r="L53">
            <v>39675</v>
          </cell>
        </row>
        <row r="54">
          <cell r="B54" t="str">
            <v>03231</v>
          </cell>
          <cell r="C54" t="str">
            <v>Active</v>
          </cell>
          <cell r="D54" t="str">
            <v>03231 - Customer</v>
          </cell>
          <cell r="E54" t="str">
            <v>2006/08/25</v>
          </cell>
          <cell r="F54" t="str">
            <v>2011/02/28</v>
          </cell>
          <cell r="H54" t="str">
            <v>TX</v>
          </cell>
          <cell r="K54">
            <v>38954</v>
          </cell>
          <cell r="L54">
            <v>40602</v>
          </cell>
        </row>
        <row r="55">
          <cell r="B55" t="str">
            <v>03232</v>
          </cell>
          <cell r="C55" t="str">
            <v>Not-active</v>
          </cell>
          <cell r="D55" t="str">
            <v>03232 - Customer</v>
          </cell>
          <cell r="E55" t="str">
            <v>2009/03/09</v>
          </cell>
          <cell r="F55" t="str">
            <v>2009/03/11</v>
          </cell>
          <cell r="H55" t="str">
            <v>TX</v>
          </cell>
          <cell r="K55">
            <v>39881</v>
          </cell>
          <cell r="L55">
            <v>39883</v>
          </cell>
        </row>
        <row r="56">
          <cell r="B56" t="str">
            <v>03238</v>
          </cell>
          <cell r="C56" t="str">
            <v>Active</v>
          </cell>
          <cell r="D56" t="str">
            <v>03238 - Customer</v>
          </cell>
          <cell r="E56" t="str">
            <v>2009/02/12</v>
          </cell>
          <cell r="H56" t="str">
            <v>PA</v>
          </cell>
          <cell r="K56">
            <v>39856</v>
          </cell>
          <cell r="L56">
            <v>0</v>
          </cell>
        </row>
        <row r="57">
          <cell r="B57" t="str">
            <v>03239</v>
          </cell>
          <cell r="C57" t="str">
            <v>Active</v>
          </cell>
          <cell r="D57" t="str">
            <v>03239 - Customer</v>
          </cell>
          <cell r="E57" t="str">
            <v>2009/11/11</v>
          </cell>
          <cell r="H57" t="str">
            <v>CO</v>
          </cell>
          <cell r="K57">
            <v>40128</v>
          </cell>
          <cell r="L57">
            <v>0</v>
          </cell>
        </row>
        <row r="58">
          <cell r="B58" t="str">
            <v>03240</v>
          </cell>
          <cell r="C58" t="str">
            <v>Active</v>
          </cell>
          <cell r="D58" t="str">
            <v>03240 - Customer</v>
          </cell>
          <cell r="E58" t="str">
            <v>2009/12/09</v>
          </cell>
          <cell r="F58" t="str">
            <v>2010/02/28</v>
          </cell>
          <cell r="H58" t="str">
            <v>AZ</v>
          </cell>
          <cell r="K58">
            <v>40156</v>
          </cell>
          <cell r="L58">
            <v>40237</v>
          </cell>
        </row>
        <row r="59">
          <cell r="B59" t="str">
            <v>03241</v>
          </cell>
          <cell r="C59" t="str">
            <v>Active</v>
          </cell>
          <cell r="D59" t="str">
            <v>03241 - Customer</v>
          </cell>
          <cell r="E59" t="str">
            <v>2008/07/25</v>
          </cell>
          <cell r="H59" t="str">
            <v>TX</v>
          </cell>
          <cell r="K59">
            <v>39654</v>
          </cell>
          <cell r="L59">
            <v>0</v>
          </cell>
        </row>
        <row r="60">
          <cell r="B60" t="str">
            <v>03244</v>
          </cell>
          <cell r="C60" t="str">
            <v>Active</v>
          </cell>
          <cell r="D60" t="str">
            <v>03244 - Customer</v>
          </cell>
          <cell r="E60" t="str">
            <v>2007/02/28</v>
          </cell>
          <cell r="H60" t="str">
            <v>WI</v>
          </cell>
          <cell r="K60">
            <v>39141</v>
          </cell>
          <cell r="L60">
            <v>0</v>
          </cell>
        </row>
        <row r="61">
          <cell r="B61" t="str">
            <v>03319</v>
          </cell>
          <cell r="C61" t="str">
            <v>Active</v>
          </cell>
          <cell r="D61" t="str">
            <v>03319 - Customer</v>
          </cell>
          <cell r="E61" t="str">
            <v>2011/07/29</v>
          </cell>
          <cell r="H61" t="str">
            <v>AR</v>
          </cell>
          <cell r="K61">
            <v>40753</v>
          </cell>
          <cell r="L61">
            <v>0</v>
          </cell>
        </row>
        <row r="62">
          <cell r="B62" t="str">
            <v>03471</v>
          </cell>
          <cell r="C62" t="str">
            <v>Not-active</v>
          </cell>
          <cell r="D62" t="str">
            <v>03471 - Customer</v>
          </cell>
          <cell r="E62" t="str">
            <v>2007/12/31</v>
          </cell>
          <cell r="F62" t="str">
            <v>2009/01/01</v>
          </cell>
          <cell r="H62" t="str">
            <v>WY</v>
          </cell>
          <cell r="K62">
            <v>39447</v>
          </cell>
          <cell r="L62">
            <v>39814</v>
          </cell>
        </row>
        <row r="63">
          <cell r="B63" t="str">
            <v>03472</v>
          </cell>
          <cell r="C63" t="str">
            <v>Active</v>
          </cell>
          <cell r="D63" t="str">
            <v>03472 - Customer</v>
          </cell>
          <cell r="E63" t="str">
            <v>2006/06/06</v>
          </cell>
          <cell r="H63" t="str">
            <v>PA</v>
          </cell>
          <cell r="K63">
            <v>38874</v>
          </cell>
          <cell r="L63">
            <v>0</v>
          </cell>
        </row>
        <row r="64">
          <cell r="B64" t="str">
            <v>03475</v>
          </cell>
          <cell r="C64" t="str">
            <v>Active</v>
          </cell>
          <cell r="D64" t="str">
            <v>03475 - Customer</v>
          </cell>
          <cell r="E64" t="str">
            <v>2011/08/29</v>
          </cell>
          <cell r="H64" t="str">
            <v>NV</v>
          </cell>
          <cell r="K64">
            <v>40784</v>
          </cell>
          <cell r="L64">
            <v>0</v>
          </cell>
        </row>
        <row r="65">
          <cell r="B65" t="str">
            <v>03495</v>
          </cell>
          <cell r="C65" t="str">
            <v>Active</v>
          </cell>
          <cell r="D65" t="str">
            <v>03495 - Customer</v>
          </cell>
          <cell r="E65" t="str">
            <v>2009/03/09</v>
          </cell>
          <cell r="H65" t="str">
            <v>IN</v>
          </cell>
          <cell r="K65">
            <v>39881</v>
          </cell>
          <cell r="L65">
            <v>0</v>
          </cell>
        </row>
        <row r="66">
          <cell r="B66" t="str">
            <v>03497</v>
          </cell>
          <cell r="C66" t="str">
            <v>Active</v>
          </cell>
          <cell r="D66" t="str">
            <v>03497 - Customer</v>
          </cell>
          <cell r="E66" t="str">
            <v>2011/03/07</v>
          </cell>
          <cell r="H66" t="str">
            <v>OK</v>
          </cell>
          <cell r="K66">
            <v>40609</v>
          </cell>
          <cell r="L66">
            <v>0</v>
          </cell>
        </row>
        <row r="67">
          <cell r="B67" t="str">
            <v>03554</v>
          </cell>
          <cell r="C67" t="str">
            <v>Active</v>
          </cell>
          <cell r="D67" t="str">
            <v>03554 - Customer</v>
          </cell>
          <cell r="E67" t="str">
            <v>2010/03/31</v>
          </cell>
          <cell r="H67" t="str">
            <v>MS</v>
          </cell>
          <cell r="K67">
            <v>40268</v>
          </cell>
          <cell r="L67">
            <v>0</v>
          </cell>
        </row>
        <row r="68">
          <cell r="B68" t="str">
            <v>03557</v>
          </cell>
          <cell r="C68" t="str">
            <v>Not-active</v>
          </cell>
          <cell r="D68" t="str">
            <v>03557 - Customer</v>
          </cell>
          <cell r="E68" t="str">
            <v>2009/05/12</v>
          </cell>
          <cell r="F68" t="str">
            <v>2009/07/01</v>
          </cell>
          <cell r="H68" t="str">
            <v>TX</v>
          </cell>
          <cell r="K68">
            <v>39945</v>
          </cell>
          <cell r="L68">
            <v>39995</v>
          </cell>
        </row>
        <row r="69">
          <cell r="B69" t="str">
            <v>03562</v>
          </cell>
          <cell r="C69" t="str">
            <v>Active</v>
          </cell>
          <cell r="D69" t="str">
            <v>03562 - Customer</v>
          </cell>
          <cell r="E69" t="str">
            <v>2005/12/12</v>
          </cell>
          <cell r="H69" t="str">
            <v>GA</v>
          </cell>
          <cell r="K69">
            <v>38698</v>
          </cell>
          <cell r="L69">
            <v>0</v>
          </cell>
        </row>
        <row r="70">
          <cell r="B70" t="str">
            <v>03567</v>
          </cell>
          <cell r="C70" t="str">
            <v>Active</v>
          </cell>
          <cell r="D70" t="str">
            <v>03567 - Customer</v>
          </cell>
          <cell r="E70" t="str">
            <v>2007/10/25</v>
          </cell>
          <cell r="H70" t="str">
            <v>MO</v>
          </cell>
          <cell r="K70">
            <v>39380</v>
          </cell>
          <cell r="L70">
            <v>0</v>
          </cell>
        </row>
        <row r="71">
          <cell r="B71" t="str">
            <v>03591</v>
          </cell>
          <cell r="C71" t="str">
            <v>Active</v>
          </cell>
          <cell r="D71" t="str">
            <v>03591 - Customer</v>
          </cell>
          <cell r="E71" t="str">
            <v>2005/06/02</v>
          </cell>
          <cell r="H71" t="str">
            <v>TX</v>
          </cell>
          <cell r="K71">
            <v>38505</v>
          </cell>
          <cell r="L71">
            <v>0</v>
          </cell>
        </row>
        <row r="72">
          <cell r="B72" t="str">
            <v>03593</v>
          </cell>
          <cell r="C72" t="str">
            <v>Not-active</v>
          </cell>
          <cell r="D72" t="str">
            <v>03593 - Customer</v>
          </cell>
          <cell r="E72" t="str">
            <v>2009/04/13</v>
          </cell>
          <cell r="H72" t="str">
            <v>NY</v>
          </cell>
          <cell r="K72">
            <v>39916</v>
          </cell>
          <cell r="L72">
            <v>0</v>
          </cell>
        </row>
        <row r="73">
          <cell r="B73" t="str">
            <v>03633</v>
          </cell>
          <cell r="C73" t="str">
            <v>Not-active</v>
          </cell>
          <cell r="D73" t="str">
            <v>03633 - Customer</v>
          </cell>
          <cell r="E73" t="str">
            <v>2006/08/29</v>
          </cell>
          <cell r="F73" t="str">
            <v>2009/05/01</v>
          </cell>
          <cell r="H73" t="str">
            <v>TX</v>
          </cell>
          <cell r="K73">
            <v>38958</v>
          </cell>
          <cell r="L73">
            <v>39934</v>
          </cell>
        </row>
        <row r="74">
          <cell r="B74" t="str">
            <v>03650</v>
          </cell>
          <cell r="C74" t="str">
            <v>Active</v>
          </cell>
          <cell r="D74" t="str">
            <v>03650 - Customer</v>
          </cell>
          <cell r="E74" t="str">
            <v>2009/05/01</v>
          </cell>
          <cell r="H74" t="str">
            <v>PA</v>
          </cell>
          <cell r="K74">
            <v>39934</v>
          </cell>
          <cell r="L74">
            <v>0</v>
          </cell>
        </row>
        <row r="75">
          <cell r="B75" t="str">
            <v>03651</v>
          </cell>
          <cell r="C75" t="str">
            <v>Not-active</v>
          </cell>
          <cell r="D75" t="str">
            <v>03651 - Customer</v>
          </cell>
          <cell r="E75" t="str">
            <v>2004/07/21</v>
          </cell>
          <cell r="F75" t="str">
            <v>2009/10/31</v>
          </cell>
          <cell r="H75" t="str">
            <v>CA</v>
          </cell>
          <cell r="K75">
            <v>38189</v>
          </cell>
          <cell r="L75">
            <v>40117</v>
          </cell>
        </row>
        <row r="76">
          <cell r="B76" t="str">
            <v>03652</v>
          </cell>
          <cell r="C76" t="str">
            <v>Not-active</v>
          </cell>
          <cell r="D76" t="str">
            <v>03652 - Customer</v>
          </cell>
          <cell r="E76" t="str">
            <v>2006/09/12</v>
          </cell>
          <cell r="F76" t="str">
            <v>2010/02/28</v>
          </cell>
          <cell r="H76" t="str">
            <v>OK</v>
          </cell>
          <cell r="K76">
            <v>38972</v>
          </cell>
          <cell r="L76">
            <v>40237</v>
          </cell>
        </row>
        <row r="77">
          <cell r="B77" t="str">
            <v>03671</v>
          </cell>
          <cell r="C77" t="str">
            <v>Active</v>
          </cell>
          <cell r="D77" t="str">
            <v>03671 - Customer</v>
          </cell>
          <cell r="E77" t="str">
            <v>2004/12/17</v>
          </cell>
          <cell r="H77" t="str">
            <v>TX</v>
          </cell>
          <cell r="K77">
            <v>38338</v>
          </cell>
          <cell r="L77">
            <v>0</v>
          </cell>
        </row>
        <row r="78">
          <cell r="B78" t="str">
            <v>03672</v>
          </cell>
          <cell r="C78" t="str">
            <v>Active</v>
          </cell>
          <cell r="D78" t="str">
            <v>03672 - Customer</v>
          </cell>
          <cell r="E78" t="str">
            <v>2003/11/11</v>
          </cell>
          <cell r="H78" t="str">
            <v>TX</v>
          </cell>
          <cell r="K78">
            <v>37936</v>
          </cell>
          <cell r="L78">
            <v>0</v>
          </cell>
        </row>
        <row r="79">
          <cell r="B79" t="str">
            <v>03673</v>
          </cell>
          <cell r="C79" t="str">
            <v>Active</v>
          </cell>
          <cell r="D79" t="str">
            <v>03673 - Customer</v>
          </cell>
          <cell r="E79" t="str">
            <v>2004/12/17</v>
          </cell>
          <cell r="H79" t="str">
            <v>TX</v>
          </cell>
          <cell r="K79">
            <v>38338</v>
          </cell>
          <cell r="L79">
            <v>0</v>
          </cell>
        </row>
        <row r="80">
          <cell r="B80" t="str">
            <v>03717</v>
          </cell>
          <cell r="C80" t="str">
            <v>Active</v>
          </cell>
          <cell r="D80" t="str">
            <v>03717 - Customer</v>
          </cell>
          <cell r="E80" t="str">
            <v>2008/01/13</v>
          </cell>
          <cell r="H80" t="str">
            <v>TX</v>
          </cell>
          <cell r="K80">
            <v>39460</v>
          </cell>
          <cell r="L80">
            <v>0</v>
          </cell>
        </row>
        <row r="81">
          <cell r="B81" t="str">
            <v>03750</v>
          </cell>
          <cell r="C81" t="str">
            <v>Active</v>
          </cell>
          <cell r="D81" t="str">
            <v>03750 - Customer</v>
          </cell>
          <cell r="E81" t="str">
            <v>2011/08/19</v>
          </cell>
          <cell r="H81" t="str">
            <v>CA</v>
          </cell>
          <cell r="I81" t="str">
            <v>Startup</v>
          </cell>
          <cell r="K81">
            <v>40774</v>
          </cell>
          <cell r="L81">
            <v>0</v>
          </cell>
        </row>
        <row r="82">
          <cell r="B82" t="str">
            <v>03757</v>
          </cell>
          <cell r="C82" t="str">
            <v>Active</v>
          </cell>
          <cell r="D82" t="str">
            <v>03757 - Customer</v>
          </cell>
          <cell r="E82" t="str">
            <v>2011/06/03</v>
          </cell>
          <cell r="H82" t="str">
            <v>TX</v>
          </cell>
          <cell r="I82" t="str">
            <v>Startup</v>
          </cell>
          <cell r="K82">
            <v>40697</v>
          </cell>
          <cell r="L82">
            <v>0</v>
          </cell>
        </row>
        <row r="83">
          <cell r="B83" t="str">
            <v>04000</v>
          </cell>
          <cell r="C83" t="str">
            <v>Active</v>
          </cell>
          <cell r="D83" t="str">
            <v>04000 - Customer</v>
          </cell>
          <cell r="E83" t="str">
            <v>2010/06/30</v>
          </cell>
          <cell r="H83" t="str">
            <v>OH</v>
          </cell>
          <cell r="I83" t="str">
            <v>Lewis Conversion</v>
          </cell>
          <cell r="J83" t="str">
            <v>Not awarded</v>
          </cell>
          <cell r="K83">
            <v>40359</v>
          </cell>
          <cell r="L83">
            <v>0</v>
          </cell>
        </row>
        <row r="84">
          <cell r="B84" t="str">
            <v>04060</v>
          </cell>
          <cell r="C84" t="str">
            <v>Active</v>
          </cell>
          <cell r="D84" t="str">
            <v>04060 - Customer</v>
          </cell>
          <cell r="E84" t="str">
            <v>2011/04/08</v>
          </cell>
          <cell r="H84" t="str">
            <v>TX</v>
          </cell>
          <cell r="K84">
            <v>40641</v>
          </cell>
          <cell r="L84">
            <v>0</v>
          </cell>
        </row>
        <row r="85">
          <cell r="B85" t="str">
            <v>04080</v>
          </cell>
          <cell r="C85" t="str">
            <v>Not-active</v>
          </cell>
          <cell r="D85" t="str">
            <v>04080 - Customer</v>
          </cell>
          <cell r="E85" t="str">
            <v>2009/03/11</v>
          </cell>
          <cell r="H85" t="str">
            <v>NC</v>
          </cell>
          <cell r="K85">
            <v>39883</v>
          </cell>
          <cell r="L85">
            <v>0</v>
          </cell>
        </row>
        <row r="86">
          <cell r="B86" t="str">
            <v>04100</v>
          </cell>
          <cell r="C86" t="str">
            <v>Active</v>
          </cell>
          <cell r="D86" t="str">
            <v>04100 - Customer</v>
          </cell>
          <cell r="E86" t="str">
            <v>2008/12/31</v>
          </cell>
          <cell r="H86" t="str">
            <v>IL</v>
          </cell>
          <cell r="K86">
            <v>39813</v>
          </cell>
          <cell r="L86">
            <v>0</v>
          </cell>
        </row>
        <row r="87">
          <cell r="B87" t="str">
            <v>04102</v>
          </cell>
          <cell r="C87" t="str">
            <v>Active</v>
          </cell>
          <cell r="D87" t="str">
            <v>04102 - Customer</v>
          </cell>
          <cell r="E87" t="str">
            <v>2009/02/12</v>
          </cell>
          <cell r="H87" t="str">
            <v>TX</v>
          </cell>
          <cell r="K87">
            <v>39856</v>
          </cell>
          <cell r="L87">
            <v>0</v>
          </cell>
        </row>
        <row r="88">
          <cell r="B88" t="str">
            <v>04124</v>
          </cell>
          <cell r="C88" t="str">
            <v>Active</v>
          </cell>
          <cell r="D88" t="str">
            <v>04124 - Customer</v>
          </cell>
          <cell r="E88" t="str">
            <v>2011/03/22</v>
          </cell>
          <cell r="H88" t="str">
            <v>TX</v>
          </cell>
          <cell r="I88" t="str">
            <v>Lewis Conversion</v>
          </cell>
          <cell r="J88" t="str">
            <v>Closed</v>
          </cell>
          <cell r="K88">
            <v>40624</v>
          </cell>
          <cell r="L88">
            <v>0</v>
          </cell>
        </row>
        <row r="89">
          <cell r="B89" t="str">
            <v>04160</v>
          </cell>
          <cell r="C89" t="str">
            <v>Active</v>
          </cell>
          <cell r="D89" t="str">
            <v>04160 - Customer</v>
          </cell>
          <cell r="E89" t="str">
            <v>2011/02/04</v>
          </cell>
          <cell r="H89" t="str">
            <v>TX</v>
          </cell>
          <cell r="K89">
            <v>40578</v>
          </cell>
          <cell r="L89">
            <v>0</v>
          </cell>
        </row>
        <row r="90">
          <cell r="B90" t="str">
            <v>04179</v>
          </cell>
          <cell r="C90" t="str">
            <v>Active</v>
          </cell>
          <cell r="D90" t="str">
            <v>04179 - Customer</v>
          </cell>
          <cell r="E90" t="str">
            <v>2008/04/04</v>
          </cell>
          <cell r="H90" t="str">
            <v>TX</v>
          </cell>
          <cell r="K90">
            <v>39542</v>
          </cell>
          <cell r="L90">
            <v>0</v>
          </cell>
        </row>
        <row r="91">
          <cell r="B91" t="str">
            <v>04180</v>
          </cell>
          <cell r="C91" t="str">
            <v>Active</v>
          </cell>
          <cell r="D91" t="str">
            <v>04180 - Customer</v>
          </cell>
          <cell r="E91" t="str">
            <v>2008/04/04</v>
          </cell>
          <cell r="H91" t="str">
            <v>TX</v>
          </cell>
          <cell r="K91">
            <v>39542</v>
          </cell>
          <cell r="L91">
            <v>0</v>
          </cell>
        </row>
        <row r="92">
          <cell r="B92" t="str">
            <v>04181</v>
          </cell>
          <cell r="C92" t="str">
            <v>Active</v>
          </cell>
          <cell r="D92" t="str">
            <v>04181 - Customer</v>
          </cell>
          <cell r="E92" t="str">
            <v>2007/12/31</v>
          </cell>
          <cell r="H92" t="str">
            <v>TX</v>
          </cell>
          <cell r="K92">
            <v>39447</v>
          </cell>
          <cell r="L92">
            <v>0</v>
          </cell>
        </row>
        <row r="93">
          <cell r="B93" t="str">
            <v>04241</v>
          </cell>
          <cell r="C93" t="str">
            <v>Active</v>
          </cell>
          <cell r="D93" t="str">
            <v>04241 - Customer</v>
          </cell>
          <cell r="E93" t="str">
            <v>2008/04/04</v>
          </cell>
          <cell r="H93" t="str">
            <v>TX</v>
          </cell>
          <cell r="K93">
            <v>39542</v>
          </cell>
          <cell r="L93">
            <v>0</v>
          </cell>
        </row>
        <row r="94">
          <cell r="B94" t="str">
            <v>04250</v>
          </cell>
          <cell r="C94" t="str">
            <v>Active</v>
          </cell>
          <cell r="D94" t="str">
            <v>04250 - Customer</v>
          </cell>
          <cell r="E94" t="str">
            <v>2007/05/09</v>
          </cell>
          <cell r="H94" t="str">
            <v>OK</v>
          </cell>
          <cell r="K94">
            <v>39211</v>
          </cell>
          <cell r="L94">
            <v>0</v>
          </cell>
        </row>
        <row r="95">
          <cell r="B95" t="str">
            <v>04251</v>
          </cell>
          <cell r="C95" t="str">
            <v>Active</v>
          </cell>
          <cell r="D95" t="str">
            <v>04251 - Customer</v>
          </cell>
          <cell r="E95" t="str">
            <v>2003/09/12</v>
          </cell>
          <cell r="H95" t="str">
            <v>TX</v>
          </cell>
          <cell r="I95" t="str">
            <v>Pricing Followup</v>
          </cell>
          <cell r="K95">
            <v>37876</v>
          </cell>
          <cell r="L95">
            <v>0</v>
          </cell>
        </row>
        <row r="96">
          <cell r="B96" t="str">
            <v>04252</v>
          </cell>
          <cell r="C96" t="str">
            <v>Active</v>
          </cell>
          <cell r="D96" t="str">
            <v>04252 - Customer</v>
          </cell>
          <cell r="E96" t="str">
            <v>2007/06/20</v>
          </cell>
          <cell r="H96" t="str">
            <v>TX</v>
          </cell>
          <cell r="K96">
            <v>39253</v>
          </cell>
          <cell r="L96">
            <v>0</v>
          </cell>
        </row>
        <row r="97">
          <cell r="B97" t="str">
            <v>04255</v>
          </cell>
          <cell r="C97" t="str">
            <v>Active</v>
          </cell>
          <cell r="D97" t="str">
            <v>04255 - Customer</v>
          </cell>
          <cell r="E97" t="str">
            <v>2006/03/23</v>
          </cell>
          <cell r="H97" t="str">
            <v>IL</v>
          </cell>
          <cell r="K97">
            <v>38799</v>
          </cell>
          <cell r="L97">
            <v>0</v>
          </cell>
        </row>
        <row r="98">
          <cell r="B98" t="str">
            <v>04256</v>
          </cell>
          <cell r="C98" t="str">
            <v>Active</v>
          </cell>
          <cell r="D98" t="str">
            <v>04256 - Customer</v>
          </cell>
          <cell r="E98" t="str">
            <v>2008/04/04</v>
          </cell>
          <cell r="H98" t="str">
            <v>TX</v>
          </cell>
          <cell r="K98">
            <v>39542</v>
          </cell>
          <cell r="L98">
            <v>0</v>
          </cell>
        </row>
        <row r="99">
          <cell r="B99" t="str">
            <v>04257</v>
          </cell>
          <cell r="C99" t="str">
            <v>Active</v>
          </cell>
          <cell r="D99" t="str">
            <v>04257 - Customer</v>
          </cell>
          <cell r="E99" t="str">
            <v>2007/10/16</v>
          </cell>
          <cell r="F99" t="str">
            <v>2010/12/31</v>
          </cell>
          <cell r="H99" t="str">
            <v>TX</v>
          </cell>
          <cell r="K99">
            <v>39371</v>
          </cell>
          <cell r="L99">
            <v>40543</v>
          </cell>
        </row>
        <row r="100">
          <cell r="B100" t="str">
            <v>04258</v>
          </cell>
          <cell r="C100" t="str">
            <v>Active</v>
          </cell>
          <cell r="D100" t="str">
            <v>04258 - Customer</v>
          </cell>
          <cell r="E100" t="str">
            <v>2007/11/29</v>
          </cell>
          <cell r="H100" t="str">
            <v>AL</v>
          </cell>
          <cell r="K100">
            <v>39415</v>
          </cell>
          <cell r="L100">
            <v>0</v>
          </cell>
        </row>
        <row r="101">
          <cell r="B101" t="str">
            <v>04259</v>
          </cell>
          <cell r="C101" t="str">
            <v>Not-active</v>
          </cell>
          <cell r="D101" t="str">
            <v>04259 - Customer</v>
          </cell>
          <cell r="E101" t="str">
            <v>2008/07/01</v>
          </cell>
          <cell r="F101" t="str">
            <v>2009/11/30</v>
          </cell>
          <cell r="H101" t="str">
            <v>TX</v>
          </cell>
          <cell r="K101">
            <v>39630</v>
          </cell>
          <cell r="L101">
            <v>40147</v>
          </cell>
        </row>
        <row r="102">
          <cell r="B102" t="str">
            <v>04260</v>
          </cell>
          <cell r="C102" t="str">
            <v>Active</v>
          </cell>
          <cell r="D102" t="str">
            <v>04260 - Customer</v>
          </cell>
          <cell r="E102" t="str">
            <v>2009/01/27</v>
          </cell>
          <cell r="H102" t="str">
            <v>AL</v>
          </cell>
          <cell r="K102">
            <v>39840</v>
          </cell>
          <cell r="L102">
            <v>0</v>
          </cell>
        </row>
        <row r="103">
          <cell r="B103" t="str">
            <v>04378</v>
          </cell>
          <cell r="C103" t="str">
            <v>Active</v>
          </cell>
          <cell r="D103" t="str">
            <v>04378 - Customer</v>
          </cell>
          <cell r="E103" t="str">
            <v>2011/07/18</v>
          </cell>
          <cell r="H103" t="str">
            <v>TX</v>
          </cell>
          <cell r="I103" t="str">
            <v>Lewis Conversion</v>
          </cell>
          <cell r="J103" t="str">
            <v>In progress</v>
          </cell>
          <cell r="K103">
            <v>40742</v>
          </cell>
          <cell r="L103">
            <v>0</v>
          </cell>
        </row>
        <row r="104">
          <cell r="B104" t="str">
            <v>04393</v>
          </cell>
          <cell r="C104" t="str">
            <v>Active</v>
          </cell>
          <cell r="D104" t="str">
            <v>04393 - Customer</v>
          </cell>
          <cell r="E104" t="str">
            <v>2010/10/12</v>
          </cell>
          <cell r="H104" t="str">
            <v>GU</v>
          </cell>
          <cell r="I104" t="str">
            <v>Lewis Conversion</v>
          </cell>
          <cell r="J104" t="str">
            <v>Not awarded</v>
          </cell>
          <cell r="K104">
            <v>40463</v>
          </cell>
          <cell r="L104">
            <v>0</v>
          </cell>
        </row>
        <row r="105">
          <cell r="B105" t="str">
            <v>04500</v>
          </cell>
          <cell r="C105" t="str">
            <v>Active</v>
          </cell>
          <cell r="D105" t="str">
            <v>04500 - Customer</v>
          </cell>
          <cell r="E105" t="str">
            <v>2011/01/06</v>
          </cell>
          <cell r="H105" t="str">
            <v>TX</v>
          </cell>
          <cell r="I105" t="str">
            <v>Startup</v>
          </cell>
          <cell r="K105">
            <v>40549</v>
          </cell>
          <cell r="L105">
            <v>0</v>
          </cell>
        </row>
        <row r="106">
          <cell r="B106" t="str">
            <v>04873</v>
          </cell>
          <cell r="C106" t="str">
            <v>Active</v>
          </cell>
          <cell r="D106" t="str">
            <v>04873 - Customer</v>
          </cell>
          <cell r="E106" t="str">
            <v>2010/08/06</v>
          </cell>
          <cell r="H106" t="str">
            <v>TX</v>
          </cell>
          <cell r="I106" t="str">
            <v>Lewis Conversion</v>
          </cell>
          <cell r="J106" t="str">
            <v>Closed</v>
          </cell>
          <cell r="K106">
            <v>40396</v>
          </cell>
          <cell r="L106">
            <v>0</v>
          </cell>
        </row>
        <row r="107">
          <cell r="B107" t="str">
            <v>05021</v>
          </cell>
          <cell r="C107" t="str">
            <v>Active</v>
          </cell>
          <cell r="D107" t="str">
            <v>05021 - Customer</v>
          </cell>
          <cell r="E107" t="str">
            <v>2006/04/19</v>
          </cell>
          <cell r="H107" t="str">
            <v>TX</v>
          </cell>
          <cell r="K107">
            <v>38826</v>
          </cell>
          <cell r="L107">
            <v>0</v>
          </cell>
        </row>
        <row r="108">
          <cell r="B108" t="str">
            <v>05022</v>
          </cell>
          <cell r="C108" t="str">
            <v>Active</v>
          </cell>
          <cell r="D108" t="str">
            <v>05022 - Customer</v>
          </cell>
          <cell r="E108" t="str">
            <v>2008/02/22</v>
          </cell>
          <cell r="H108" t="str">
            <v>TX</v>
          </cell>
          <cell r="K108">
            <v>39500</v>
          </cell>
          <cell r="L108">
            <v>0</v>
          </cell>
        </row>
        <row r="109">
          <cell r="B109" t="str">
            <v>05102</v>
          </cell>
          <cell r="C109" t="str">
            <v>Active</v>
          </cell>
          <cell r="D109" t="str">
            <v>05102 - Customer</v>
          </cell>
          <cell r="E109" t="str">
            <v>2007/02/21</v>
          </cell>
          <cell r="H109" t="str">
            <v>LA</v>
          </cell>
          <cell r="K109">
            <v>39134</v>
          </cell>
          <cell r="L109">
            <v>0</v>
          </cell>
        </row>
        <row r="110">
          <cell r="B110" t="str">
            <v>05283</v>
          </cell>
          <cell r="C110" t="str">
            <v>Active</v>
          </cell>
          <cell r="D110" t="str">
            <v>05283 - Customer</v>
          </cell>
          <cell r="E110" t="str">
            <v>2011/06/29</v>
          </cell>
          <cell r="H110" t="str">
            <v>NM</v>
          </cell>
          <cell r="K110">
            <v>40723</v>
          </cell>
          <cell r="L110">
            <v>0</v>
          </cell>
        </row>
        <row r="111">
          <cell r="B111" t="str">
            <v>05374</v>
          </cell>
          <cell r="C111" t="str">
            <v>Active</v>
          </cell>
          <cell r="D111" t="str">
            <v>05374 - Customer</v>
          </cell>
          <cell r="E111" t="str">
            <v>2010/11/08</v>
          </cell>
          <cell r="H111" t="str">
            <v>TX</v>
          </cell>
          <cell r="I111" t="str">
            <v>Lewis Conversion</v>
          </cell>
          <cell r="J111" t="str">
            <v>Closed</v>
          </cell>
          <cell r="K111">
            <v>40490</v>
          </cell>
          <cell r="L111">
            <v>0</v>
          </cell>
        </row>
        <row r="112">
          <cell r="B112" t="str">
            <v>05450</v>
          </cell>
          <cell r="C112" t="str">
            <v>Active</v>
          </cell>
          <cell r="D112" t="str">
            <v>05450 - Customer</v>
          </cell>
          <cell r="E112" t="str">
            <v>2009/06/17</v>
          </cell>
          <cell r="F112" t="str">
            <v>2009/07/28</v>
          </cell>
          <cell r="H112" t="str">
            <v>TX</v>
          </cell>
          <cell r="I112" t="str">
            <v>Stop Nil Invoicing</v>
          </cell>
          <cell r="K112">
            <v>39981</v>
          </cell>
          <cell r="L112">
            <v>40022</v>
          </cell>
        </row>
        <row r="113">
          <cell r="B113" t="str">
            <v>05467</v>
          </cell>
          <cell r="C113" t="str">
            <v>Active</v>
          </cell>
          <cell r="D113" t="str">
            <v>05467 - Customer</v>
          </cell>
          <cell r="E113" t="str">
            <v>2011/03/30</v>
          </cell>
          <cell r="H113" t="str">
            <v>OK</v>
          </cell>
          <cell r="I113" t="str">
            <v>Lewis Conversion</v>
          </cell>
          <cell r="J113" t="str">
            <v>Closed</v>
          </cell>
          <cell r="K113">
            <v>40632</v>
          </cell>
          <cell r="L113">
            <v>0</v>
          </cell>
        </row>
        <row r="114">
          <cell r="B114" t="str">
            <v>05510</v>
          </cell>
          <cell r="C114" t="str">
            <v>Active</v>
          </cell>
          <cell r="D114" t="str">
            <v>05510 - Customer</v>
          </cell>
          <cell r="E114" t="str">
            <v>2010/07/06</v>
          </cell>
          <cell r="H114" t="str">
            <v>IL</v>
          </cell>
          <cell r="K114">
            <v>40365</v>
          </cell>
          <cell r="L114">
            <v>0</v>
          </cell>
        </row>
        <row r="115">
          <cell r="B115" t="str">
            <v>05511</v>
          </cell>
          <cell r="C115" t="str">
            <v>Not-active</v>
          </cell>
          <cell r="D115" t="str">
            <v>05511 - Customer</v>
          </cell>
          <cell r="E115" t="str">
            <v>2007/12/31</v>
          </cell>
          <cell r="F115" t="str">
            <v>2008/09/15</v>
          </cell>
          <cell r="H115" t="str">
            <v>OH</v>
          </cell>
          <cell r="K115">
            <v>39447</v>
          </cell>
          <cell r="L115">
            <v>39706</v>
          </cell>
        </row>
        <row r="116">
          <cell r="B116" t="str">
            <v>05512</v>
          </cell>
          <cell r="C116" t="str">
            <v>Active</v>
          </cell>
          <cell r="D116" t="str">
            <v>05512 - Customer</v>
          </cell>
          <cell r="E116" t="str">
            <v>2007/03/19</v>
          </cell>
          <cell r="H116" t="str">
            <v>OK</v>
          </cell>
          <cell r="K116">
            <v>39160</v>
          </cell>
          <cell r="L116">
            <v>0</v>
          </cell>
        </row>
        <row r="117">
          <cell r="B117" t="str">
            <v>05515</v>
          </cell>
          <cell r="C117" t="str">
            <v>Active</v>
          </cell>
          <cell r="D117" t="str">
            <v>05515 - Customer</v>
          </cell>
          <cell r="E117" t="str">
            <v>2009/03/06</v>
          </cell>
          <cell r="F117" t="str">
            <v>2011/09/15</v>
          </cell>
          <cell r="H117" t="str">
            <v>TX</v>
          </cell>
          <cell r="K117">
            <v>39878</v>
          </cell>
          <cell r="L117">
            <v>40801</v>
          </cell>
        </row>
        <row r="118">
          <cell r="B118" t="str">
            <v>05521</v>
          </cell>
          <cell r="C118" t="str">
            <v>Active</v>
          </cell>
          <cell r="D118" t="str">
            <v>05521 - Customer</v>
          </cell>
          <cell r="E118" t="str">
            <v>2007/10/03</v>
          </cell>
          <cell r="H118" t="str">
            <v>UT</v>
          </cell>
          <cell r="K118">
            <v>39358</v>
          </cell>
          <cell r="L118">
            <v>0</v>
          </cell>
        </row>
        <row r="119">
          <cell r="B119" t="str">
            <v>05541</v>
          </cell>
          <cell r="C119" t="str">
            <v>Active</v>
          </cell>
          <cell r="D119" t="str">
            <v>05541 - Customer</v>
          </cell>
          <cell r="E119" t="str">
            <v>2010/12/21</v>
          </cell>
          <cell r="H119" t="str">
            <v>TX</v>
          </cell>
          <cell r="I119" t="str">
            <v>Lewis Conversion</v>
          </cell>
          <cell r="J119" t="str">
            <v>Closed</v>
          </cell>
          <cell r="K119">
            <v>40533</v>
          </cell>
          <cell r="L119">
            <v>0</v>
          </cell>
        </row>
        <row r="120">
          <cell r="B120" t="str">
            <v>05601</v>
          </cell>
          <cell r="C120" t="str">
            <v>Active</v>
          </cell>
          <cell r="D120" t="str">
            <v>05601 - Customer</v>
          </cell>
          <cell r="E120" t="str">
            <v>2007/02/06</v>
          </cell>
          <cell r="H120" t="str">
            <v>TX</v>
          </cell>
          <cell r="K120">
            <v>39119</v>
          </cell>
          <cell r="L120">
            <v>0</v>
          </cell>
        </row>
        <row r="121">
          <cell r="B121" t="str">
            <v>05630</v>
          </cell>
          <cell r="C121" t="str">
            <v>Active</v>
          </cell>
          <cell r="D121" t="str">
            <v>05630 - Customer</v>
          </cell>
          <cell r="E121" t="str">
            <v>2010/12/14</v>
          </cell>
          <cell r="H121" t="str">
            <v>KS</v>
          </cell>
          <cell r="K121">
            <v>40526</v>
          </cell>
          <cell r="L121">
            <v>0</v>
          </cell>
        </row>
        <row r="122">
          <cell r="B122" t="str">
            <v>05643</v>
          </cell>
          <cell r="C122" t="str">
            <v>Active</v>
          </cell>
          <cell r="D122" t="str">
            <v>05643 - Customer</v>
          </cell>
          <cell r="E122" t="str">
            <v>2010/09/22</v>
          </cell>
          <cell r="H122" t="str">
            <v>TX</v>
          </cell>
          <cell r="I122" t="str">
            <v>Lewis Conversion</v>
          </cell>
          <cell r="J122" t="str">
            <v>Closed</v>
          </cell>
          <cell r="K122">
            <v>40443</v>
          </cell>
          <cell r="L122">
            <v>0</v>
          </cell>
        </row>
        <row r="123">
          <cell r="B123" t="str">
            <v>05661</v>
          </cell>
          <cell r="C123" t="str">
            <v>Active</v>
          </cell>
          <cell r="D123" t="str">
            <v>05661 - Customer</v>
          </cell>
          <cell r="E123" t="str">
            <v>2007/10/29</v>
          </cell>
          <cell r="H123" t="str">
            <v>OK</v>
          </cell>
          <cell r="K123">
            <v>39384</v>
          </cell>
          <cell r="L123">
            <v>0</v>
          </cell>
        </row>
        <row r="124">
          <cell r="B124" t="str">
            <v>05662</v>
          </cell>
          <cell r="C124" t="str">
            <v>Active</v>
          </cell>
          <cell r="D124" t="str">
            <v>05662 - Customer</v>
          </cell>
          <cell r="E124" t="str">
            <v>2007/06/05</v>
          </cell>
          <cell r="H124" t="str">
            <v>GA</v>
          </cell>
          <cell r="K124">
            <v>39238</v>
          </cell>
          <cell r="L124">
            <v>0</v>
          </cell>
        </row>
        <row r="125">
          <cell r="B125" t="str">
            <v>05663</v>
          </cell>
          <cell r="C125" t="str">
            <v>Active</v>
          </cell>
          <cell r="D125" t="str">
            <v>05663 - Customer</v>
          </cell>
          <cell r="E125" t="str">
            <v>2010/12/21</v>
          </cell>
          <cell r="H125" t="str">
            <v>TX</v>
          </cell>
          <cell r="K125">
            <v>40533</v>
          </cell>
          <cell r="L125">
            <v>0</v>
          </cell>
        </row>
        <row r="126">
          <cell r="B126" t="str">
            <v>05681</v>
          </cell>
          <cell r="C126" t="str">
            <v>Active</v>
          </cell>
          <cell r="D126" t="str">
            <v>05681 - Customer</v>
          </cell>
          <cell r="E126" t="str">
            <v>2007/08/13</v>
          </cell>
          <cell r="H126" t="str">
            <v>GA</v>
          </cell>
          <cell r="K126">
            <v>39307</v>
          </cell>
          <cell r="L126">
            <v>0</v>
          </cell>
        </row>
        <row r="127">
          <cell r="B127" t="str">
            <v>05732</v>
          </cell>
          <cell r="C127" t="str">
            <v>Active</v>
          </cell>
          <cell r="D127" t="str">
            <v>05732 - Customer</v>
          </cell>
          <cell r="E127" t="str">
            <v>2008/09/26</v>
          </cell>
          <cell r="H127" t="str">
            <v>TX</v>
          </cell>
          <cell r="K127">
            <v>39717</v>
          </cell>
          <cell r="L127">
            <v>0</v>
          </cell>
        </row>
        <row r="128">
          <cell r="B128" t="str">
            <v>05740</v>
          </cell>
          <cell r="C128" t="str">
            <v>Active</v>
          </cell>
          <cell r="D128" t="str">
            <v>05740 - Customer</v>
          </cell>
          <cell r="E128" t="str">
            <v>2009/05/26</v>
          </cell>
          <cell r="F128" t="str">
            <v>2009/04/30</v>
          </cell>
          <cell r="H128" t="str">
            <v>IL</v>
          </cell>
          <cell r="K128">
            <v>39959</v>
          </cell>
          <cell r="L128">
            <v>39933</v>
          </cell>
        </row>
        <row r="129">
          <cell r="B129" t="str">
            <v>06231</v>
          </cell>
          <cell r="C129" t="str">
            <v>Not-active</v>
          </cell>
          <cell r="D129" t="str">
            <v>06231 - Customer</v>
          </cell>
          <cell r="E129" t="str">
            <v>2008/04/30</v>
          </cell>
          <cell r="F129" t="str">
            <v>2009/02/02</v>
          </cell>
          <cell r="H129" t="str">
            <v>TX</v>
          </cell>
          <cell r="K129">
            <v>39568</v>
          </cell>
          <cell r="L129">
            <v>39846</v>
          </cell>
        </row>
        <row r="130">
          <cell r="B130" t="str">
            <v>06291</v>
          </cell>
          <cell r="C130" t="str">
            <v>Active</v>
          </cell>
          <cell r="D130" t="str">
            <v>06291 - Customer</v>
          </cell>
          <cell r="E130" t="str">
            <v>2007/12/31</v>
          </cell>
          <cell r="H130" t="str">
            <v>OK</v>
          </cell>
          <cell r="I130" t="str">
            <v>Pricing Followup</v>
          </cell>
          <cell r="K130">
            <v>39447</v>
          </cell>
          <cell r="L130">
            <v>0</v>
          </cell>
        </row>
        <row r="131">
          <cell r="B131" t="str">
            <v>08250</v>
          </cell>
          <cell r="C131" t="str">
            <v>Active</v>
          </cell>
          <cell r="D131" t="str">
            <v>08250 - Customer</v>
          </cell>
          <cell r="E131" t="str">
            <v>2010/04/09</v>
          </cell>
          <cell r="H131" t="str">
            <v>FL</v>
          </cell>
          <cell r="K131">
            <v>40277</v>
          </cell>
          <cell r="L131">
            <v>0</v>
          </cell>
        </row>
        <row r="132">
          <cell r="B132" t="str">
            <v>08255</v>
          </cell>
          <cell r="C132" t="str">
            <v>Active</v>
          </cell>
          <cell r="D132" t="str">
            <v>08255 - Customer</v>
          </cell>
          <cell r="E132" t="str">
            <v>2011/06/27</v>
          </cell>
          <cell r="H132" t="str">
            <v>FL</v>
          </cell>
          <cell r="I132" t="str">
            <v>Lewis Conversion</v>
          </cell>
          <cell r="J132" t="str">
            <v>Closed</v>
          </cell>
          <cell r="K132">
            <v>40721</v>
          </cell>
          <cell r="L132">
            <v>0</v>
          </cell>
        </row>
        <row r="133">
          <cell r="B133" t="str">
            <v>08552</v>
          </cell>
          <cell r="C133" t="str">
            <v>Active</v>
          </cell>
          <cell r="D133" t="str">
            <v>08552 - Customer</v>
          </cell>
          <cell r="E133" t="str">
            <v>2008/05/05</v>
          </cell>
          <cell r="H133" t="str">
            <v>ID</v>
          </cell>
          <cell r="K133">
            <v>39573</v>
          </cell>
          <cell r="L133">
            <v>0</v>
          </cell>
        </row>
        <row r="134">
          <cell r="B134" t="str">
            <v>08611</v>
          </cell>
          <cell r="C134" t="str">
            <v>Active</v>
          </cell>
          <cell r="D134" t="str">
            <v>08611 - Customer</v>
          </cell>
          <cell r="E134" t="str">
            <v>2007/08/16</v>
          </cell>
          <cell r="H134" t="str">
            <v>TX</v>
          </cell>
          <cell r="K134">
            <v>39310</v>
          </cell>
          <cell r="L134">
            <v>0</v>
          </cell>
        </row>
        <row r="135">
          <cell r="B135" t="str">
            <v>09100</v>
          </cell>
          <cell r="C135" t="str">
            <v>Active</v>
          </cell>
          <cell r="D135" t="str">
            <v>09100 - Customer</v>
          </cell>
          <cell r="E135" t="str">
            <v>2010/07/31</v>
          </cell>
          <cell r="H135" t="str">
            <v>OK</v>
          </cell>
          <cell r="K135">
            <v>40390</v>
          </cell>
          <cell r="L135">
            <v>0</v>
          </cell>
        </row>
        <row r="136">
          <cell r="B136" t="str">
            <v>09125</v>
          </cell>
          <cell r="C136" t="str">
            <v>Active</v>
          </cell>
          <cell r="D136" t="str">
            <v>09125 - Customer</v>
          </cell>
          <cell r="E136" t="str">
            <v>2010/11/17</v>
          </cell>
          <cell r="H136" t="str">
            <v>TX</v>
          </cell>
          <cell r="K136">
            <v>40499</v>
          </cell>
          <cell r="L136">
            <v>0</v>
          </cell>
        </row>
        <row r="137">
          <cell r="B137" t="str">
            <v>09217</v>
          </cell>
          <cell r="C137" t="str">
            <v>Active</v>
          </cell>
          <cell r="D137" t="str">
            <v>09217 - Customer</v>
          </cell>
          <cell r="E137" t="str">
            <v>2010/08/19</v>
          </cell>
          <cell r="H137" t="str">
            <v>TX</v>
          </cell>
          <cell r="K137">
            <v>40409</v>
          </cell>
          <cell r="L137">
            <v>0</v>
          </cell>
        </row>
        <row r="138">
          <cell r="B138" t="str">
            <v>09222</v>
          </cell>
          <cell r="C138" t="str">
            <v>Not-active</v>
          </cell>
          <cell r="D138" t="str">
            <v>09222 - Customer</v>
          </cell>
          <cell r="E138" t="str">
            <v>2008/04/03</v>
          </cell>
          <cell r="F138" t="str">
            <v>2010/12/31</v>
          </cell>
          <cell r="H138" t="str">
            <v>NJ</v>
          </cell>
          <cell r="K138">
            <v>39541</v>
          </cell>
          <cell r="L138">
            <v>40543</v>
          </cell>
        </row>
        <row r="139">
          <cell r="B139" t="str">
            <v>09233</v>
          </cell>
          <cell r="C139" t="str">
            <v>Not-active</v>
          </cell>
          <cell r="D139" t="str">
            <v>09233 - Customer</v>
          </cell>
          <cell r="H139" t="str">
            <v>TX</v>
          </cell>
          <cell r="K139">
            <v>0</v>
          </cell>
          <cell r="L139">
            <v>0</v>
          </cell>
        </row>
        <row r="140">
          <cell r="B140" t="str">
            <v>09350</v>
          </cell>
          <cell r="C140" t="str">
            <v>Active</v>
          </cell>
          <cell r="D140" t="str">
            <v>09350 - Customer</v>
          </cell>
          <cell r="E140" t="str">
            <v>2011/01/20</v>
          </cell>
          <cell r="H140" t="str">
            <v>MO</v>
          </cell>
          <cell r="K140">
            <v>40563</v>
          </cell>
          <cell r="L140">
            <v>0</v>
          </cell>
        </row>
        <row r="141">
          <cell r="B141" t="str">
            <v>100</v>
          </cell>
          <cell r="C141" t="str">
            <v>Active</v>
          </cell>
          <cell r="D141" t="str">
            <v>100 - Customer</v>
          </cell>
          <cell r="E141" t="str">
            <v>2011/03/18</v>
          </cell>
          <cell r="K141">
            <v>40620</v>
          </cell>
          <cell r="L141">
            <v>0</v>
          </cell>
        </row>
        <row r="142">
          <cell r="B142" t="str">
            <v>10000</v>
          </cell>
          <cell r="C142" t="str">
            <v>Active</v>
          </cell>
          <cell r="D142" t="str">
            <v>10000 - Customer</v>
          </cell>
          <cell r="E142" t="str">
            <v>2009/05/14</v>
          </cell>
          <cell r="H142" t="str">
            <v>TX</v>
          </cell>
          <cell r="K142">
            <v>39947</v>
          </cell>
          <cell r="L142">
            <v>0</v>
          </cell>
        </row>
        <row r="143">
          <cell r="B143" t="str">
            <v>10005</v>
          </cell>
          <cell r="C143" t="str">
            <v>Active</v>
          </cell>
          <cell r="D143" t="str">
            <v>10005 - Customer</v>
          </cell>
          <cell r="E143" t="str">
            <v>2010/06/08</v>
          </cell>
          <cell r="H143" t="str">
            <v>TX</v>
          </cell>
          <cell r="K143">
            <v>40337</v>
          </cell>
          <cell r="L143">
            <v>0</v>
          </cell>
        </row>
        <row r="144">
          <cell r="B144" t="str">
            <v>10006</v>
          </cell>
          <cell r="C144" t="str">
            <v>Active</v>
          </cell>
          <cell r="D144" t="str">
            <v>10006 - Customer</v>
          </cell>
          <cell r="E144" t="str">
            <v>2010/06/30</v>
          </cell>
          <cell r="H144" t="str">
            <v>TX</v>
          </cell>
          <cell r="K144">
            <v>40359</v>
          </cell>
          <cell r="L144">
            <v>0</v>
          </cell>
        </row>
        <row r="145">
          <cell r="B145" t="str">
            <v>10015</v>
          </cell>
          <cell r="C145" t="str">
            <v>Active</v>
          </cell>
          <cell r="D145" t="str">
            <v>10015 - Customer</v>
          </cell>
          <cell r="E145" t="str">
            <v>2011/03/30</v>
          </cell>
          <cell r="H145" t="str">
            <v>TX</v>
          </cell>
          <cell r="I145" t="str">
            <v>Startup</v>
          </cell>
          <cell r="K145">
            <v>40632</v>
          </cell>
          <cell r="L145">
            <v>0</v>
          </cell>
        </row>
        <row r="146">
          <cell r="B146" t="str">
            <v>10202</v>
          </cell>
          <cell r="C146" t="str">
            <v>Not-active</v>
          </cell>
          <cell r="D146" t="str">
            <v>10202 - Customer</v>
          </cell>
          <cell r="E146" t="str">
            <v>2011/01/31</v>
          </cell>
          <cell r="H146" t="str">
            <v>LA</v>
          </cell>
          <cell r="K146">
            <v>40574</v>
          </cell>
          <cell r="L146">
            <v>0</v>
          </cell>
        </row>
        <row r="147">
          <cell r="B147" t="str">
            <v>10300</v>
          </cell>
          <cell r="C147" t="str">
            <v>Active</v>
          </cell>
          <cell r="D147" t="str">
            <v>10300 - Customer</v>
          </cell>
          <cell r="E147" t="str">
            <v>2009/07/01</v>
          </cell>
          <cell r="H147" t="str">
            <v>KY</v>
          </cell>
          <cell r="K147">
            <v>39995</v>
          </cell>
          <cell r="L147">
            <v>0</v>
          </cell>
        </row>
        <row r="148">
          <cell r="B148" t="str">
            <v>10732</v>
          </cell>
          <cell r="C148" t="str">
            <v>Active</v>
          </cell>
          <cell r="D148" t="str">
            <v>10732 - Customer</v>
          </cell>
          <cell r="E148" t="str">
            <v>2007/04/26</v>
          </cell>
          <cell r="H148" t="str">
            <v>TX</v>
          </cell>
          <cell r="K148">
            <v>39198</v>
          </cell>
          <cell r="L148">
            <v>0</v>
          </cell>
        </row>
        <row r="149">
          <cell r="B149" t="str">
            <v>10750</v>
          </cell>
          <cell r="C149" t="str">
            <v>Active</v>
          </cell>
          <cell r="D149" t="str">
            <v>10750 - Customer</v>
          </cell>
          <cell r="E149" t="str">
            <v>2010/07/31</v>
          </cell>
          <cell r="H149" t="str">
            <v>PA</v>
          </cell>
          <cell r="K149">
            <v>40390</v>
          </cell>
          <cell r="L149">
            <v>0</v>
          </cell>
        </row>
        <row r="150">
          <cell r="B150" t="str">
            <v>110</v>
          </cell>
          <cell r="C150" t="str">
            <v>Active</v>
          </cell>
          <cell r="D150" t="str">
            <v>110 - Customer</v>
          </cell>
          <cell r="E150" t="str">
            <v>2011/03/18</v>
          </cell>
          <cell r="K150">
            <v>40620</v>
          </cell>
          <cell r="L150">
            <v>0</v>
          </cell>
        </row>
        <row r="151">
          <cell r="B151" t="str">
            <v>11351</v>
          </cell>
          <cell r="C151" t="str">
            <v>Not-active</v>
          </cell>
          <cell r="D151" t="str">
            <v>11351 - Customer</v>
          </cell>
          <cell r="E151" t="str">
            <v>2007/02/12</v>
          </cell>
          <cell r="F151" t="str">
            <v>2007/08/01</v>
          </cell>
          <cell r="H151" t="str">
            <v>MS</v>
          </cell>
          <cell r="K151">
            <v>39125</v>
          </cell>
          <cell r="L151">
            <v>39295</v>
          </cell>
        </row>
        <row r="152">
          <cell r="B152" t="str">
            <v>11411</v>
          </cell>
          <cell r="C152" t="str">
            <v>Not-active</v>
          </cell>
          <cell r="D152" t="str">
            <v>11411 - Customer</v>
          </cell>
          <cell r="E152" t="str">
            <v>2008/01/17</v>
          </cell>
          <cell r="F152" t="str">
            <v>2009/03/31</v>
          </cell>
          <cell r="H152" t="str">
            <v>TX</v>
          </cell>
          <cell r="K152">
            <v>39464</v>
          </cell>
          <cell r="L152">
            <v>39903</v>
          </cell>
        </row>
        <row r="153">
          <cell r="B153" t="str">
            <v>11535</v>
          </cell>
          <cell r="C153" t="str">
            <v>Active</v>
          </cell>
          <cell r="D153" t="str">
            <v>11535 - Customer</v>
          </cell>
          <cell r="E153" t="str">
            <v>2007/11/30</v>
          </cell>
          <cell r="H153" t="str">
            <v>AL</v>
          </cell>
          <cell r="K153">
            <v>39416</v>
          </cell>
          <cell r="L153">
            <v>0</v>
          </cell>
        </row>
        <row r="154">
          <cell r="B154" t="str">
            <v>11637</v>
          </cell>
          <cell r="C154" t="str">
            <v>Active</v>
          </cell>
          <cell r="D154" t="str">
            <v>11637 - Customer</v>
          </cell>
          <cell r="E154" t="str">
            <v>2005/08/26</v>
          </cell>
          <cell r="H154" t="str">
            <v>TX</v>
          </cell>
          <cell r="K154">
            <v>38590</v>
          </cell>
          <cell r="L154">
            <v>0</v>
          </cell>
        </row>
        <row r="155">
          <cell r="B155" t="str">
            <v>12500</v>
          </cell>
          <cell r="C155" t="str">
            <v>Active</v>
          </cell>
          <cell r="D155" t="str">
            <v>12500 - Customer</v>
          </cell>
          <cell r="E155" t="str">
            <v>2010/01/01</v>
          </cell>
          <cell r="H155" t="str">
            <v>LA</v>
          </cell>
          <cell r="K155">
            <v>40179</v>
          </cell>
          <cell r="L155">
            <v>0</v>
          </cell>
        </row>
        <row r="156">
          <cell r="B156" t="str">
            <v>12831</v>
          </cell>
          <cell r="C156" t="str">
            <v>Active</v>
          </cell>
          <cell r="D156" t="str">
            <v>12831 - Customer</v>
          </cell>
          <cell r="E156" t="str">
            <v>2008/07/17</v>
          </cell>
          <cell r="H156" t="str">
            <v>IN</v>
          </cell>
          <cell r="K156">
            <v>39646</v>
          </cell>
          <cell r="L156">
            <v>0</v>
          </cell>
        </row>
        <row r="157">
          <cell r="B157" t="str">
            <v>12835</v>
          </cell>
          <cell r="C157" t="str">
            <v>Active</v>
          </cell>
          <cell r="D157" t="str">
            <v>12835 - Customer</v>
          </cell>
          <cell r="E157" t="str">
            <v>2011/01/31</v>
          </cell>
          <cell r="H157" t="str">
            <v>CA</v>
          </cell>
          <cell r="K157">
            <v>40574</v>
          </cell>
          <cell r="L157">
            <v>0</v>
          </cell>
        </row>
        <row r="158">
          <cell r="B158" t="str">
            <v>12841</v>
          </cell>
          <cell r="C158" t="str">
            <v>Active</v>
          </cell>
          <cell r="D158" t="str">
            <v>12841 - Customer</v>
          </cell>
          <cell r="E158" t="str">
            <v>2006/07/11</v>
          </cell>
          <cell r="H158" t="str">
            <v>IL</v>
          </cell>
          <cell r="K158">
            <v>38909</v>
          </cell>
          <cell r="L158">
            <v>0</v>
          </cell>
        </row>
        <row r="159">
          <cell r="B159" t="str">
            <v>12844</v>
          </cell>
          <cell r="C159" t="str">
            <v>Active</v>
          </cell>
          <cell r="D159" t="str">
            <v>12844 - Customer</v>
          </cell>
          <cell r="E159" t="str">
            <v>2007/05/02</v>
          </cell>
          <cell r="H159" t="str">
            <v>TX</v>
          </cell>
          <cell r="K159">
            <v>39204</v>
          </cell>
          <cell r="L159">
            <v>0</v>
          </cell>
        </row>
        <row r="160">
          <cell r="B160" t="str">
            <v>12950</v>
          </cell>
          <cell r="C160" t="str">
            <v>Active</v>
          </cell>
          <cell r="D160" t="str">
            <v>12950 - Customer</v>
          </cell>
          <cell r="E160" t="str">
            <v>2010/08/30</v>
          </cell>
          <cell r="H160" t="str">
            <v>TX</v>
          </cell>
          <cell r="I160" t="str">
            <v>Lewis Conversion</v>
          </cell>
          <cell r="J160" t="str">
            <v>Closed</v>
          </cell>
          <cell r="K160">
            <v>40420</v>
          </cell>
          <cell r="L160">
            <v>0</v>
          </cell>
        </row>
        <row r="161">
          <cell r="B161" t="str">
            <v>13000</v>
          </cell>
          <cell r="C161" t="str">
            <v>Not-active</v>
          </cell>
          <cell r="D161" t="str">
            <v>13000 - Customer</v>
          </cell>
          <cell r="E161" t="str">
            <v>2009/01/09</v>
          </cell>
          <cell r="F161" t="str">
            <v>2009/03/10</v>
          </cell>
          <cell r="H161" t="str">
            <v>MN</v>
          </cell>
          <cell r="K161">
            <v>39822</v>
          </cell>
          <cell r="L161">
            <v>39882</v>
          </cell>
        </row>
        <row r="162">
          <cell r="B162" t="str">
            <v>13050</v>
          </cell>
          <cell r="C162" t="str">
            <v>Active</v>
          </cell>
          <cell r="D162" t="str">
            <v>13050 - Customer</v>
          </cell>
          <cell r="E162" t="str">
            <v>2009/08/20</v>
          </cell>
          <cell r="F162" t="str">
            <v>2009/08/26</v>
          </cell>
          <cell r="H162" t="str">
            <v>FL</v>
          </cell>
          <cell r="K162">
            <v>40045</v>
          </cell>
          <cell r="L162">
            <v>40051</v>
          </cell>
        </row>
        <row r="163">
          <cell r="B163" t="str">
            <v>13171</v>
          </cell>
          <cell r="C163" t="str">
            <v>Active</v>
          </cell>
          <cell r="D163" t="str">
            <v>13171 - Customer</v>
          </cell>
          <cell r="E163" t="str">
            <v>2008/01/01</v>
          </cell>
          <cell r="H163" t="str">
            <v>CO</v>
          </cell>
          <cell r="K163">
            <v>39448</v>
          </cell>
          <cell r="L163">
            <v>0</v>
          </cell>
        </row>
        <row r="164">
          <cell r="B164" t="str">
            <v>13331</v>
          </cell>
          <cell r="C164" t="str">
            <v>Active</v>
          </cell>
          <cell r="D164" t="str">
            <v>13331 - Customer</v>
          </cell>
          <cell r="E164" t="str">
            <v>2004/02/24</v>
          </cell>
          <cell r="H164" t="str">
            <v>TX</v>
          </cell>
          <cell r="K164">
            <v>38041</v>
          </cell>
          <cell r="L164">
            <v>0</v>
          </cell>
        </row>
        <row r="165">
          <cell r="B165" t="str">
            <v>13350</v>
          </cell>
          <cell r="C165" t="str">
            <v>Active</v>
          </cell>
          <cell r="D165" t="str">
            <v>13350 - Customer</v>
          </cell>
          <cell r="E165" t="str">
            <v>2011/08/02</v>
          </cell>
          <cell r="H165" t="str">
            <v>TX</v>
          </cell>
          <cell r="K165">
            <v>40757</v>
          </cell>
          <cell r="L165">
            <v>0</v>
          </cell>
        </row>
        <row r="166">
          <cell r="B166" t="str">
            <v>13619</v>
          </cell>
          <cell r="C166" t="str">
            <v>Not-active</v>
          </cell>
          <cell r="D166" t="str">
            <v>13619 - Customer</v>
          </cell>
          <cell r="E166" t="str">
            <v>2008/10/30</v>
          </cell>
          <cell r="F166" t="str">
            <v>2008/11/11</v>
          </cell>
          <cell r="H166" t="str">
            <v>TX</v>
          </cell>
          <cell r="K166">
            <v>39751</v>
          </cell>
          <cell r="L166">
            <v>39763</v>
          </cell>
        </row>
        <row r="167">
          <cell r="B167" t="str">
            <v>13763</v>
          </cell>
          <cell r="C167" t="str">
            <v>Active</v>
          </cell>
          <cell r="D167" t="str">
            <v>13763 - Customer</v>
          </cell>
          <cell r="E167" t="str">
            <v>2006/01/12</v>
          </cell>
          <cell r="H167" t="str">
            <v>CA</v>
          </cell>
          <cell r="K167">
            <v>38729</v>
          </cell>
          <cell r="L167">
            <v>0</v>
          </cell>
        </row>
        <row r="168">
          <cell r="B168" t="str">
            <v>13845</v>
          </cell>
          <cell r="C168" t="str">
            <v>Active</v>
          </cell>
          <cell r="D168" t="str">
            <v>13845 - Customer</v>
          </cell>
          <cell r="E168" t="str">
            <v>2007/08/03</v>
          </cell>
          <cell r="H168" t="str">
            <v>OK</v>
          </cell>
          <cell r="K168">
            <v>39297</v>
          </cell>
          <cell r="L168">
            <v>0</v>
          </cell>
        </row>
        <row r="169">
          <cell r="B169" t="str">
            <v>13872</v>
          </cell>
          <cell r="C169" t="str">
            <v>Not-active</v>
          </cell>
          <cell r="D169" t="str">
            <v>13872 - Customer</v>
          </cell>
          <cell r="E169" t="str">
            <v>2007/12/31</v>
          </cell>
          <cell r="F169" t="str">
            <v>2008/10/08</v>
          </cell>
          <cell r="H169" t="str">
            <v>UT</v>
          </cell>
          <cell r="K169">
            <v>39447</v>
          </cell>
          <cell r="L169">
            <v>39729</v>
          </cell>
        </row>
        <row r="170">
          <cell r="B170" t="str">
            <v>13972</v>
          </cell>
          <cell r="C170" t="str">
            <v>Active</v>
          </cell>
          <cell r="D170" t="str">
            <v>13972 - Customer</v>
          </cell>
          <cell r="E170" t="str">
            <v>2008/07/28</v>
          </cell>
          <cell r="H170" t="str">
            <v>TX</v>
          </cell>
          <cell r="K170">
            <v>39657</v>
          </cell>
          <cell r="L170">
            <v>0</v>
          </cell>
        </row>
        <row r="171">
          <cell r="B171" t="str">
            <v>13972-1</v>
          </cell>
          <cell r="C171" t="str">
            <v>Active</v>
          </cell>
          <cell r="D171" t="str">
            <v>13972-1 - Customer</v>
          </cell>
          <cell r="E171" t="str">
            <v>2011/08/22</v>
          </cell>
          <cell r="H171" t="str">
            <v>TX</v>
          </cell>
          <cell r="K171">
            <v>40777</v>
          </cell>
          <cell r="L171">
            <v>0</v>
          </cell>
        </row>
        <row r="172">
          <cell r="B172" t="str">
            <v>14002</v>
          </cell>
          <cell r="C172" t="str">
            <v>Active</v>
          </cell>
          <cell r="D172" t="str">
            <v>14002 - Customer</v>
          </cell>
          <cell r="E172" t="str">
            <v>2008/02/06</v>
          </cell>
          <cell r="H172" t="str">
            <v>TX</v>
          </cell>
          <cell r="K172">
            <v>39484</v>
          </cell>
          <cell r="L172">
            <v>0</v>
          </cell>
        </row>
        <row r="173">
          <cell r="B173" t="str">
            <v>14105</v>
          </cell>
          <cell r="C173" t="str">
            <v>Active</v>
          </cell>
          <cell r="D173" t="str">
            <v>14105 - Customer</v>
          </cell>
          <cell r="E173" t="str">
            <v>2007/01/10</v>
          </cell>
          <cell r="H173" t="str">
            <v>TX</v>
          </cell>
          <cell r="K173">
            <v>39092</v>
          </cell>
          <cell r="L173">
            <v>0</v>
          </cell>
        </row>
        <row r="174">
          <cell r="B174" t="str">
            <v>14128</v>
          </cell>
          <cell r="C174" t="str">
            <v>Active</v>
          </cell>
          <cell r="D174" t="str">
            <v>14128 - Customer</v>
          </cell>
          <cell r="E174" t="str">
            <v>2008/04/04</v>
          </cell>
          <cell r="H174" t="str">
            <v>TX</v>
          </cell>
          <cell r="K174">
            <v>39542</v>
          </cell>
          <cell r="L174">
            <v>0</v>
          </cell>
        </row>
        <row r="175">
          <cell r="B175" t="str">
            <v>14241</v>
          </cell>
          <cell r="C175" t="str">
            <v>Active</v>
          </cell>
          <cell r="D175" t="str">
            <v>14241 - Customer</v>
          </cell>
          <cell r="E175" t="str">
            <v>2006/03/28</v>
          </cell>
          <cell r="H175" t="str">
            <v>TX</v>
          </cell>
          <cell r="K175">
            <v>38804</v>
          </cell>
          <cell r="L175">
            <v>0</v>
          </cell>
        </row>
        <row r="176">
          <cell r="B176" t="str">
            <v>14250</v>
          </cell>
          <cell r="C176" t="str">
            <v>Active</v>
          </cell>
          <cell r="D176" t="str">
            <v>14250 - Customer</v>
          </cell>
          <cell r="E176" t="str">
            <v>2011/08/30</v>
          </cell>
          <cell r="H176" t="str">
            <v>VA</v>
          </cell>
          <cell r="K176">
            <v>40785</v>
          </cell>
          <cell r="L176">
            <v>0</v>
          </cell>
        </row>
        <row r="177">
          <cell r="B177" t="str">
            <v>14293</v>
          </cell>
          <cell r="C177" t="str">
            <v>Active</v>
          </cell>
          <cell r="D177" t="str">
            <v>14293 - Customer</v>
          </cell>
          <cell r="E177" t="str">
            <v>2008/08/15</v>
          </cell>
          <cell r="H177" t="str">
            <v>LA</v>
          </cell>
          <cell r="K177">
            <v>39675</v>
          </cell>
          <cell r="L177">
            <v>0</v>
          </cell>
        </row>
        <row r="178">
          <cell r="B178" t="str">
            <v>14312</v>
          </cell>
          <cell r="C178" t="str">
            <v>Active</v>
          </cell>
          <cell r="D178" t="str">
            <v>14312 - Customer</v>
          </cell>
          <cell r="E178" t="str">
            <v>2005/02/01</v>
          </cell>
          <cell r="H178" t="str">
            <v>OK</v>
          </cell>
          <cell r="K178">
            <v>38384</v>
          </cell>
          <cell r="L178">
            <v>0</v>
          </cell>
        </row>
        <row r="179">
          <cell r="B179" t="str">
            <v>14349</v>
          </cell>
          <cell r="C179" t="str">
            <v>Active</v>
          </cell>
          <cell r="D179" t="str">
            <v>14349 - Customer</v>
          </cell>
          <cell r="E179" t="str">
            <v>2007/11/28</v>
          </cell>
          <cell r="H179" t="str">
            <v>LA</v>
          </cell>
          <cell r="K179">
            <v>39414</v>
          </cell>
          <cell r="L179">
            <v>0</v>
          </cell>
        </row>
        <row r="180">
          <cell r="B180" t="str">
            <v>14381</v>
          </cell>
          <cell r="C180" t="str">
            <v>Active</v>
          </cell>
          <cell r="D180" t="str">
            <v>14381 - Customer</v>
          </cell>
          <cell r="E180" t="str">
            <v>2006/10/25</v>
          </cell>
          <cell r="H180" t="str">
            <v>IN</v>
          </cell>
          <cell r="K180">
            <v>39015</v>
          </cell>
          <cell r="L180">
            <v>0</v>
          </cell>
        </row>
        <row r="181">
          <cell r="B181" t="str">
            <v>14382</v>
          </cell>
          <cell r="C181" t="str">
            <v>Active</v>
          </cell>
          <cell r="D181" t="str">
            <v>14382 - Customer</v>
          </cell>
          <cell r="E181" t="str">
            <v>2006/10/26</v>
          </cell>
          <cell r="H181" t="str">
            <v>IN</v>
          </cell>
          <cell r="K181">
            <v>39016</v>
          </cell>
          <cell r="L181">
            <v>0</v>
          </cell>
        </row>
        <row r="182">
          <cell r="B182" t="str">
            <v>14942</v>
          </cell>
          <cell r="C182" t="str">
            <v>Active</v>
          </cell>
          <cell r="D182" t="str">
            <v>14942 - Customer</v>
          </cell>
          <cell r="E182" t="str">
            <v>2007/12/31</v>
          </cell>
          <cell r="H182" t="str">
            <v>TX</v>
          </cell>
          <cell r="K182">
            <v>39447</v>
          </cell>
          <cell r="L182">
            <v>0</v>
          </cell>
        </row>
        <row r="183">
          <cell r="B183" t="str">
            <v>15000</v>
          </cell>
          <cell r="C183" t="str">
            <v>Not-active</v>
          </cell>
          <cell r="D183" t="str">
            <v>15000 - Customer</v>
          </cell>
          <cell r="E183" t="str">
            <v>2009/11/25</v>
          </cell>
          <cell r="H183" t="str">
            <v>TX</v>
          </cell>
          <cell r="K183">
            <v>40142</v>
          </cell>
          <cell r="L183">
            <v>0</v>
          </cell>
        </row>
        <row r="184">
          <cell r="B184" t="str">
            <v>15212</v>
          </cell>
          <cell r="C184" t="str">
            <v>Active</v>
          </cell>
          <cell r="D184" t="str">
            <v>15212 - Customer</v>
          </cell>
          <cell r="E184" t="str">
            <v>2008/08/14</v>
          </cell>
          <cell r="H184" t="str">
            <v>LA</v>
          </cell>
          <cell r="K184">
            <v>39674</v>
          </cell>
          <cell r="L184">
            <v>0</v>
          </cell>
        </row>
        <row r="185">
          <cell r="B185" t="str">
            <v>15218</v>
          </cell>
          <cell r="C185" t="str">
            <v>Active</v>
          </cell>
          <cell r="D185" t="str">
            <v>15218 - Customer</v>
          </cell>
          <cell r="E185" t="str">
            <v>2009/08/20</v>
          </cell>
          <cell r="H185" t="str">
            <v>NM</v>
          </cell>
          <cell r="I185" t="str">
            <v>Pricing Followup</v>
          </cell>
          <cell r="K185">
            <v>40045</v>
          </cell>
          <cell r="L185">
            <v>0</v>
          </cell>
        </row>
        <row r="186">
          <cell r="B186" t="str">
            <v>15219</v>
          </cell>
          <cell r="C186" t="str">
            <v>Active</v>
          </cell>
          <cell r="D186" t="str">
            <v>15219 - Customer</v>
          </cell>
          <cell r="E186" t="str">
            <v>2010/07/06</v>
          </cell>
          <cell r="H186" t="str">
            <v>CO</v>
          </cell>
          <cell r="K186">
            <v>40365</v>
          </cell>
          <cell r="L186">
            <v>0</v>
          </cell>
        </row>
        <row r="187">
          <cell r="B187" t="str">
            <v>15220</v>
          </cell>
          <cell r="C187" t="str">
            <v>Active</v>
          </cell>
          <cell r="D187" t="str">
            <v>15220 - Customer</v>
          </cell>
          <cell r="E187" t="str">
            <v>2007/08/02</v>
          </cell>
          <cell r="H187" t="str">
            <v>TX</v>
          </cell>
          <cell r="K187">
            <v>39296</v>
          </cell>
          <cell r="L187">
            <v>0</v>
          </cell>
        </row>
        <row r="188">
          <cell r="B188" t="str">
            <v>15230</v>
          </cell>
          <cell r="C188" t="str">
            <v>Active</v>
          </cell>
          <cell r="D188" t="str">
            <v>15230 - Customer</v>
          </cell>
          <cell r="E188" t="str">
            <v>2011/06/01</v>
          </cell>
          <cell r="H188" t="str">
            <v>AR</v>
          </cell>
          <cell r="K188">
            <v>40695</v>
          </cell>
          <cell r="L188">
            <v>0</v>
          </cell>
        </row>
        <row r="189">
          <cell r="B189" t="str">
            <v>15240</v>
          </cell>
          <cell r="C189" t="str">
            <v>Active</v>
          </cell>
          <cell r="D189" t="str">
            <v>15240 - Customer</v>
          </cell>
          <cell r="E189" t="str">
            <v>2009/10/30</v>
          </cell>
          <cell r="H189" t="str">
            <v>MS</v>
          </cell>
          <cell r="K189">
            <v>40116</v>
          </cell>
          <cell r="L189">
            <v>0</v>
          </cell>
        </row>
        <row r="190">
          <cell r="B190" t="str">
            <v>15262</v>
          </cell>
          <cell r="C190" t="str">
            <v>Not-active</v>
          </cell>
          <cell r="D190" t="str">
            <v>15262 - Customer</v>
          </cell>
          <cell r="E190" t="str">
            <v>2006/03/27</v>
          </cell>
          <cell r="F190" t="str">
            <v>2008/10/30</v>
          </cell>
          <cell r="H190" t="str">
            <v>UT</v>
          </cell>
          <cell r="K190">
            <v>38803</v>
          </cell>
          <cell r="L190">
            <v>39751</v>
          </cell>
        </row>
        <row r="191">
          <cell r="B191" t="str">
            <v>15263</v>
          </cell>
          <cell r="C191" t="str">
            <v>Active</v>
          </cell>
          <cell r="D191" t="str">
            <v>15263 - Customer</v>
          </cell>
          <cell r="E191" t="str">
            <v>2010/06/30</v>
          </cell>
          <cell r="H191" t="str">
            <v>MS</v>
          </cell>
          <cell r="K191">
            <v>40359</v>
          </cell>
          <cell r="L191">
            <v>0</v>
          </cell>
        </row>
        <row r="192">
          <cell r="B192" t="str">
            <v>15264</v>
          </cell>
          <cell r="C192" t="str">
            <v>Active</v>
          </cell>
          <cell r="D192" t="str">
            <v>15264 - Customer</v>
          </cell>
          <cell r="E192" t="str">
            <v>2010/06/30</v>
          </cell>
          <cell r="H192" t="str">
            <v>CO</v>
          </cell>
          <cell r="K192">
            <v>40359</v>
          </cell>
          <cell r="L192">
            <v>0</v>
          </cell>
        </row>
        <row r="193">
          <cell r="B193" t="str">
            <v>15265</v>
          </cell>
          <cell r="C193" t="str">
            <v>Active</v>
          </cell>
          <cell r="D193" t="str">
            <v>15265 - Customer</v>
          </cell>
          <cell r="E193" t="str">
            <v>2001/04/30</v>
          </cell>
          <cell r="H193" t="str">
            <v>TX</v>
          </cell>
          <cell r="K193">
            <v>37011</v>
          </cell>
          <cell r="L193">
            <v>0</v>
          </cell>
        </row>
        <row r="194">
          <cell r="B194" t="str">
            <v>15266</v>
          </cell>
          <cell r="C194" t="str">
            <v>Active</v>
          </cell>
          <cell r="D194" t="str">
            <v>15266 - Customer</v>
          </cell>
          <cell r="E194" t="str">
            <v>2010/08/30</v>
          </cell>
          <cell r="H194" t="str">
            <v>OK</v>
          </cell>
          <cell r="K194">
            <v>40420</v>
          </cell>
          <cell r="L194">
            <v>0</v>
          </cell>
        </row>
        <row r="195">
          <cell r="B195" t="str">
            <v>15267</v>
          </cell>
          <cell r="C195" t="str">
            <v>Active</v>
          </cell>
          <cell r="D195" t="str">
            <v>15267 - Customer</v>
          </cell>
          <cell r="E195" t="str">
            <v>2008/04/16</v>
          </cell>
          <cell r="H195" t="str">
            <v>TX</v>
          </cell>
          <cell r="K195">
            <v>39554</v>
          </cell>
          <cell r="L195">
            <v>0</v>
          </cell>
        </row>
        <row r="196">
          <cell r="B196" t="str">
            <v>15268</v>
          </cell>
          <cell r="C196" t="str">
            <v>Active</v>
          </cell>
          <cell r="D196" t="str">
            <v>15268 - Customer</v>
          </cell>
          <cell r="E196" t="str">
            <v>2009/03/17</v>
          </cell>
          <cell r="H196" t="str">
            <v>NV</v>
          </cell>
          <cell r="K196">
            <v>39889</v>
          </cell>
          <cell r="L196">
            <v>0</v>
          </cell>
        </row>
        <row r="197">
          <cell r="B197" t="str">
            <v>15269</v>
          </cell>
          <cell r="C197" t="str">
            <v>Not-active</v>
          </cell>
          <cell r="D197" t="str">
            <v>15269 - Customer</v>
          </cell>
          <cell r="E197" t="str">
            <v>2007/01/01</v>
          </cell>
          <cell r="H197" t="str">
            <v>TX</v>
          </cell>
          <cell r="K197">
            <v>39083</v>
          </cell>
          <cell r="L197">
            <v>0</v>
          </cell>
        </row>
        <row r="198">
          <cell r="B198" t="str">
            <v>15275</v>
          </cell>
          <cell r="C198" t="str">
            <v>Active</v>
          </cell>
          <cell r="D198" t="str">
            <v>15275 - Customer</v>
          </cell>
          <cell r="E198" t="str">
            <v>2007/11/29</v>
          </cell>
          <cell r="H198" t="str">
            <v>LA</v>
          </cell>
          <cell r="K198">
            <v>39415</v>
          </cell>
          <cell r="L198">
            <v>0</v>
          </cell>
        </row>
        <row r="199">
          <cell r="B199" t="str">
            <v>15325</v>
          </cell>
          <cell r="C199" t="str">
            <v>Not-active</v>
          </cell>
          <cell r="D199" t="str">
            <v>15325 - Customer</v>
          </cell>
          <cell r="E199" t="str">
            <v>2010/02/09</v>
          </cell>
          <cell r="F199" t="str">
            <v>2010/05/31</v>
          </cell>
          <cell r="H199" t="str">
            <v>PA</v>
          </cell>
          <cell r="K199">
            <v>40218</v>
          </cell>
          <cell r="L199">
            <v>40329</v>
          </cell>
        </row>
        <row r="200">
          <cell r="B200" t="str">
            <v>15375</v>
          </cell>
          <cell r="C200" t="str">
            <v>Active</v>
          </cell>
          <cell r="D200" t="str">
            <v>15375 - Customer</v>
          </cell>
          <cell r="E200" t="str">
            <v>2009/03/25</v>
          </cell>
          <cell r="F200" t="str">
            <v>2011/01/01</v>
          </cell>
          <cell r="H200" t="str">
            <v>MI</v>
          </cell>
          <cell r="K200">
            <v>39897</v>
          </cell>
          <cell r="L200">
            <v>40544</v>
          </cell>
        </row>
        <row r="201">
          <cell r="B201" t="str">
            <v>15400</v>
          </cell>
          <cell r="C201" t="str">
            <v>Not-active</v>
          </cell>
          <cell r="D201" t="str">
            <v>15400 - Customer</v>
          </cell>
          <cell r="E201" t="str">
            <v>2007/11/21</v>
          </cell>
          <cell r="F201" t="str">
            <v>2009/12/31</v>
          </cell>
          <cell r="H201" t="str">
            <v>TX</v>
          </cell>
          <cell r="K201">
            <v>39407</v>
          </cell>
          <cell r="L201">
            <v>40178</v>
          </cell>
        </row>
        <row r="202">
          <cell r="B202" t="str">
            <v>15405</v>
          </cell>
          <cell r="C202" t="str">
            <v>Active</v>
          </cell>
          <cell r="D202" t="str">
            <v>15405 - Customer</v>
          </cell>
          <cell r="E202" t="str">
            <v>2009/01/09</v>
          </cell>
          <cell r="H202" t="str">
            <v>VI</v>
          </cell>
          <cell r="K202">
            <v>39822</v>
          </cell>
          <cell r="L202">
            <v>0</v>
          </cell>
        </row>
        <row r="203">
          <cell r="B203" t="str">
            <v>15410</v>
          </cell>
          <cell r="C203" t="str">
            <v>Active</v>
          </cell>
          <cell r="D203" t="str">
            <v>15410 - Customer</v>
          </cell>
          <cell r="E203" t="str">
            <v>2011/05/19</v>
          </cell>
          <cell r="H203" t="str">
            <v>OH</v>
          </cell>
          <cell r="K203">
            <v>40682</v>
          </cell>
          <cell r="L203">
            <v>0</v>
          </cell>
        </row>
        <row r="204">
          <cell r="B204" t="str">
            <v>15413</v>
          </cell>
          <cell r="C204" t="str">
            <v>Not-active</v>
          </cell>
          <cell r="D204" t="str">
            <v>15413 - Customer</v>
          </cell>
          <cell r="E204" t="str">
            <v>2007/07/20</v>
          </cell>
          <cell r="F204" t="str">
            <v>2009/09/18</v>
          </cell>
          <cell r="H204" t="str">
            <v>TX</v>
          </cell>
          <cell r="K204">
            <v>39283</v>
          </cell>
          <cell r="L204">
            <v>40074</v>
          </cell>
        </row>
        <row r="205">
          <cell r="B205" t="str">
            <v>15595</v>
          </cell>
          <cell r="C205" t="str">
            <v>Not-active</v>
          </cell>
          <cell r="D205" t="str">
            <v>15595 - Customer</v>
          </cell>
          <cell r="E205" t="str">
            <v>2007/12/10</v>
          </cell>
          <cell r="F205" t="str">
            <v>2009/08/31</v>
          </cell>
          <cell r="H205" t="str">
            <v>TX</v>
          </cell>
          <cell r="K205">
            <v>39426</v>
          </cell>
          <cell r="L205">
            <v>40056</v>
          </cell>
        </row>
        <row r="206">
          <cell r="B206" t="str">
            <v>15700</v>
          </cell>
          <cell r="C206" t="str">
            <v>Active</v>
          </cell>
          <cell r="D206" t="str">
            <v>15700 - Customer</v>
          </cell>
          <cell r="E206" t="str">
            <v>2011/02/24</v>
          </cell>
          <cell r="H206" t="str">
            <v>TX</v>
          </cell>
          <cell r="K206">
            <v>40598</v>
          </cell>
          <cell r="L206">
            <v>0</v>
          </cell>
        </row>
        <row r="207">
          <cell r="B207" t="str">
            <v>15752</v>
          </cell>
          <cell r="C207" t="str">
            <v>Active</v>
          </cell>
          <cell r="D207" t="str">
            <v>15752 - Customer</v>
          </cell>
          <cell r="E207" t="str">
            <v>2010/07/06</v>
          </cell>
          <cell r="H207" t="str">
            <v>TX</v>
          </cell>
          <cell r="K207">
            <v>40365</v>
          </cell>
          <cell r="L207">
            <v>0</v>
          </cell>
        </row>
        <row r="208">
          <cell r="B208" t="str">
            <v>15753</v>
          </cell>
          <cell r="C208" t="str">
            <v>Active</v>
          </cell>
          <cell r="D208" t="str">
            <v>15753 - Customer</v>
          </cell>
          <cell r="E208" t="str">
            <v>2009/05/01</v>
          </cell>
          <cell r="H208" t="str">
            <v>TX</v>
          </cell>
          <cell r="K208">
            <v>39934</v>
          </cell>
          <cell r="L208">
            <v>0</v>
          </cell>
        </row>
        <row r="209">
          <cell r="B209" t="str">
            <v>15754</v>
          </cell>
          <cell r="C209" t="str">
            <v>Active</v>
          </cell>
          <cell r="D209" t="str">
            <v>15754 - Customer</v>
          </cell>
          <cell r="E209" t="str">
            <v>2008/08/06</v>
          </cell>
          <cell r="H209" t="str">
            <v>TX</v>
          </cell>
          <cell r="K209">
            <v>39666</v>
          </cell>
          <cell r="L209">
            <v>0</v>
          </cell>
        </row>
        <row r="210">
          <cell r="B210" t="str">
            <v>15755</v>
          </cell>
          <cell r="C210" t="str">
            <v>Active</v>
          </cell>
          <cell r="D210" t="str">
            <v>15755 - Customer</v>
          </cell>
          <cell r="E210" t="str">
            <v>2008/08/01</v>
          </cell>
          <cell r="H210" t="str">
            <v>TX</v>
          </cell>
          <cell r="K210">
            <v>39661</v>
          </cell>
          <cell r="L210">
            <v>0</v>
          </cell>
        </row>
        <row r="211">
          <cell r="B211" t="str">
            <v>15756</v>
          </cell>
          <cell r="C211" t="str">
            <v>Active</v>
          </cell>
          <cell r="D211" t="str">
            <v>15756 - Customer</v>
          </cell>
          <cell r="E211" t="str">
            <v>2010/04/30</v>
          </cell>
          <cell r="K211">
            <v>40298</v>
          </cell>
          <cell r="L211">
            <v>0</v>
          </cell>
        </row>
        <row r="212">
          <cell r="B212" t="str">
            <v>15757</v>
          </cell>
          <cell r="C212" t="str">
            <v>Not-active</v>
          </cell>
          <cell r="D212" t="str">
            <v>15757 - Customer</v>
          </cell>
          <cell r="E212" t="str">
            <v>2009/02/06</v>
          </cell>
          <cell r="F212" t="str">
            <v>2009/03/31</v>
          </cell>
          <cell r="H212" t="str">
            <v>TX</v>
          </cell>
          <cell r="K212">
            <v>39850</v>
          </cell>
          <cell r="L212">
            <v>39903</v>
          </cell>
        </row>
        <row r="213">
          <cell r="B213" t="str">
            <v>15791</v>
          </cell>
          <cell r="C213" t="str">
            <v>Active</v>
          </cell>
          <cell r="D213" t="str">
            <v>15791 - Customer</v>
          </cell>
          <cell r="E213" t="str">
            <v>2005/09/27</v>
          </cell>
          <cell r="H213" t="str">
            <v>TX</v>
          </cell>
          <cell r="K213">
            <v>38622</v>
          </cell>
          <cell r="L213">
            <v>0</v>
          </cell>
        </row>
        <row r="214">
          <cell r="B214" t="str">
            <v>15797</v>
          </cell>
          <cell r="C214" t="str">
            <v>Active</v>
          </cell>
          <cell r="D214" t="str">
            <v>15797 - Customer</v>
          </cell>
          <cell r="E214" t="str">
            <v>2006/03/13</v>
          </cell>
          <cell r="F214" t="str">
            <v>2009/03/13</v>
          </cell>
          <cell r="H214" t="str">
            <v>TX</v>
          </cell>
          <cell r="K214">
            <v>38789</v>
          </cell>
          <cell r="L214">
            <v>39885</v>
          </cell>
        </row>
        <row r="215">
          <cell r="B215" t="str">
            <v>15836</v>
          </cell>
          <cell r="C215" t="str">
            <v>Active</v>
          </cell>
          <cell r="D215" t="str">
            <v>15836 - Customer</v>
          </cell>
          <cell r="E215" t="str">
            <v>2008/01/02</v>
          </cell>
          <cell r="H215" t="str">
            <v>TX</v>
          </cell>
          <cell r="K215">
            <v>39449</v>
          </cell>
          <cell r="L215">
            <v>0</v>
          </cell>
        </row>
        <row r="216">
          <cell r="B216" t="str">
            <v>15861</v>
          </cell>
          <cell r="C216" t="str">
            <v>Active</v>
          </cell>
          <cell r="D216" t="str">
            <v>15861 - Customer</v>
          </cell>
          <cell r="E216" t="str">
            <v>2008/09/19</v>
          </cell>
          <cell r="H216" t="str">
            <v>OH</v>
          </cell>
          <cell r="K216">
            <v>39710</v>
          </cell>
          <cell r="L216">
            <v>0</v>
          </cell>
        </row>
        <row r="217">
          <cell r="B217" t="str">
            <v>15900</v>
          </cell>
          <cell r="C217" t="str">
            <v>Active</v>
          </cell>
          <cell r="D217" t="str">
            <v>15900 - Customer</v>
          </cell>
          <cell r="E217" t="str">
            <v>2010/03/10</v>
          </cell>
          <cell r="H217" t="str">
            <v>IL</v>
          </cell>
          <cell r="K217">
            <v>40247</v>
          </cell>
          <cell r="L217">
            <v>0</v>
          </cell>
        </row>
        <row r="218">
          <cell r="B218" t="str">
            <v>15901</v>
          </cell>
          <cell r="C218" t="str">
            <v>Active</v>
          </cell>
          <cell r="D218" t="str">
            <v>15901 - Customer</v>
          </cell>
          <cell r="E218" t="str">
            <v>2011/01/18</v>
          </cell>
          <cell r="H218" t="str">
            <v>NM</v>
          </cell>
          <cell r="K218">
            <v>40561</v>
          </cell>
          <cell r="L218">
            <v>0</v>
          </cell>
        </row>
        <row r="219">
          <cell r="B219" t="str">
            <v>16181</v>
          </cell>
          <cell r="C219" t="str">
            <v>Not-active</v>
          </cell>
          <cell r="D219" t="str">
            <v>16181 - Customer</v>
          </cell>
          <cell r="E219" t="str">
            <v>2008/10/16</v>
          </cell>
          <cell r="F219" t="str">
            <v>9999/01/01</v>
          </cell>
          <cell r="H219" t="str">
            <v>LA</v>
          </cell>
          <cell r="K219">
            <v>39737</v>
          </cell>
          <cell r="L219">
            <v>2958101</v>
          </cell>
        </row>
        <row r="220">
          <cell r="B220" t="str">
            <v>16182</v>
          </cell>
          <cell r="C220" t="str">
            <v>Active</v>
          </cell>
          <cell r="D220" t="str">
            <v>16182 - Customer</v>
          </cell>
          <cell r="E220" t="str">
            <v>2008/10/16</v>
          </cell>
          <cell r="H220" t="str">
            <v>TX</v>
          </cell>
          <cell r="K220">
            <v>39737</v>
          </cell>
          <cell r="L220">
            <v>0</v>
          </cell>
        </row>
        <row r="221">
          <cell r="B221" t="str">
            <v>16183</v>
          </cell>
          <cell r="C221" t="str">
            <v>Active</v>
          </cell>
          <cell r="D221" t="str">
            <v>16183 - Customer</v>
          </cell>
          <cell r="E221" t="str">
            <v>2007/10/31</v>
          </cell>
          <cell r="F221" t="str">
            <v>2010/12/31</v>
          </cell>
          <cell r="H221" t="str">
            <v>TX</v>
          </cell>
          <cell r="I221" t="str">
            <v>Stop Nil Invoicing</v>
          </cell>
          <cell r="K221">
            <v>39386</v>
          </cell>
          <cell r="L221">
            <v>40543</v>
          </cell>
        </row>
        <row r="222">
          <cell r="B222" t="str">
            <v>16194</v>
          </cell>
          <cell r="C222" t="str">
            <v>Not-active</v>
          </cell>
          <cell r="D222" t="str">
            <v>16194 - Customer</v>
          </cell>
          <cell r="E222" t="str">
            <v>2009/04/30</v>
          </cell>
          <cell r="F222" t="str">
            <v>2010/12/31</v>
          </cell>
          <cell r="H222" t="str">
            <v>CA</v>
          </cell>
          <cell r="K222">
            <v>39933</v>
          </cell>
          <cell r="L222">
            <v>40543</v>
          </cell>
        </row>
        <row r="223">
          <cell r="B223" t="str">
            <v>16196</v>
          </cell>
          <cell r="C223" t="str">
            <v>Not-active</v>
          </cell>
          <cell r="D223" t="str">
            <v>16196 - Customer</v>
          </cell>
          <cell r="E223" t="str">
            <v>2007/08/02</v>
          </cell>
          <cell r="F223" t="str">
            <v>2009/09/30</v>
          </cell>
          <cell r="H223" t="str">
            <v>TX</v>
          </cell>
          <cell r="K223">
            <v>39296</v>
          </cell>
          <cell r="L223">
            <v>40086</v>
          </cell>
        </row>
        <row r="224">
          <cell r="B224" t="str">
            <v>16202</v>
          </cell>
          <cell r="C224" t="str">
            <v>Active</v>
          </cell>
          <cell r="D224" t="str">
            <v>16202 - Customer</v>
          </cell>
          <cell r="E224" t="str">
            <v>2008/04/04</v>
          </cell>
          <cell r="H224" t="str">
            <v>TX</v>
          </cell>
          <cell r="K224">
            <v>39542</v>
          </cell>
          <cell r="L224">
            <v>0</v>
          </cell>
        </row>
        <row r="225">
          <cell r="B225" t="str">
            <v>16600</v>
          </cell>
          <cell r="C225" t="str">
            <v>Active</v>
          </cell>
          <cell r="D225" t="str">
            <v>16600 - Customer</v>
          </cell>
          <cell r="E225" t="str">
            <v>2009/07/22</v>
          </cell>
          <cell r="H225" t="str">
            <v>GA</v>
          </cell>
          <cell r="K225">
            <v>40016</v>
          </cell>
          <cell r="L225">
            <v>0</v>
          </cell>
        </row>
        <row r="226">
          <cell r="B226" t="str">
            <v>16700</v>
          </cell>
          <cell r="C226" t="str">
            <v>Active</v>
          </cell>
          <cell r="D226" t="str">
            <v>16700 - Customer</v>
          </cell>
          <cell r="E226" t="str">
            <v>2010/10/01</v>
          </cell>
          <cell r="H226" t="str">
            <v>TX</v>
          </cell>
          <cell r="K226">
            <v>40452</v>
          </cell>
          <cell r="L226">
            <v>0</v>
          </cell>
        </row>
        <row r="227">
          <cell r="B227" t="str">
            <v>16803</v>
          </cell>
          <cell r="C227" t="str">
            <v>Active</v>
          </cell>
          <cell r="D227" t="str">
            <v>16803 - Customer</v>
          </cell>
          <cell r="E227" t="str">
            <v>2011/05/11</v>
          </cell>
          <cell r="H227" t="str">
            <v>TN</v>
          </cell>
          <cell r="K227">
            <v>40674</v>
          </cell>
          <cell r="L227">
            <v>0</v>
          </cell>
        </row>
        <row r="228">
          <cell r="B228" t="str">
            <v>16815</v>
          </cell>
          <cell r="C228" t="str">
            <v>Not-active</v>
          </cell>
          <cell r="D228" t="str">
            <v>16815 - Customer</v>
          </cell>
          <cell r="E228" t="str">
            <v>2009/10/22</v>
          </cell>
          <cell r="F228" t="str">
            <v>9999/01/01</v>
          </cell>
          <cell r="H228" t="str">
            <v>FL</v>
          </cell>
          <cell r="K228">
            <v>40108</v>
          </cell>
          <cell r="L228">
            <v>2958101</v>
          </cell>
        </row>
        <row r="229">
          <cell r="B229" t="str">
            <v>16823</v>
          </cell>
          <cell r="C229" t="str">
            <v>Active</v>
          </cell>
          <cell r="D229" t="str">
            <v>16823 - Customer</v>
          </cell>
          <cell r="E229" t="str">
            <v>2003/07/08</v>
          </cell>
          <cell r="H229" t="str">
            <v>TX</v>
          </cell>
          <cell r="I229" t="str">
            <v>Pricing Followup</v>
          </cell>
          <cell r="K229">
            <v>37810</v>
          </cell>
          <cell r="L229">
            <v>0</v>
          </cell>
        </row>
        <row r="230">
          <cell r="B230" t="str">
            <v>17261</v>
          </cell>
          <cell r="C230" t="str">
            <v>Active</v>
          </cell>
          <cell r="D230" t="str">
            <v>17261 - Customer</v>
          </cell>
          <cell r="E230" t="str">
            <v>2007/01/02</v>
          </cell>
          <cell r="H230" t="str">
            <v>TX</v>
          </cell>
          <cell r="K230">
            <v>39084</v>
          </cell>
          <cell r="L230">
            <v>0</v>
          </cell>
        </row>
        <row r="231">
          <cell r="B231" t="str">
            <v>17300</v>
          </cell>
          <cell r="C231" t="str">
            <v>Not-active</v>
          </cell>
          <cell r="D231" t="str">
            <v>17300 - Customer</v>
          </cell>
          <cell r="E231" t="str">
            <v>2009/11/06</v>
          </cell>
          <cell r="F231" t="str">
            <v>9999/01/01</v>
          </cell>
          <cell r="H231" t="str">
            <v>MO</v>
          </cell>
          <cell r="K231">
            <v>40123</v>
          </cell>
          <cell r="L231">
            <v>2958101</v>
          </cell>
        </row>
        <row r="232">
          <cell r="B232" t="str">
            <v>17900</v>
          </cell>
          <cell r="C232" t="str">
            <v>Not-active</v>
          </cell>
          <cell r="D232" t="str">
            <v>17900 - Customer</v>
          </cell>
          <cell r="E232" t="str">
            <v>2009/07/23</v>
          </cell>
          <cell r="F232" t="str">
            <v>2010/02/28</v>
          </cell>
          <cell r="H232" t="str">
            <v>PA</v>
          </cell>
          <cell r="K232">
            <v>40017</v>
          </cell>
          <cell r="L232">
            <v>40237</v>
          </cell>
        </row>
        <row r="233">
          <cell r="B233" t="str">
            <v>17961</v>
          </cell>
          <cell r="C233" t="str">
            <v>Not-active</v>
          </cell>
          <cell r="D233" t="str">
            <v>17961 - Customer</v>
          </cell>
          <cell r="E233" t="str">
            <v>2008/12/01</v>
          </cell>
          <cell r="F233" t="str">
            <v>9999/01/01</v>
          </cell>
          <cell r="H233" t="str">
            <v>TX</v>
          </cell>
          <cell r="K233">
            <v>39783</v>
          </cell>
          <cell r="L233">
            <v>2958101</v>
          </cell>
        </row>
        <row r="234">
          <cell r="B234" t="str">
            <v>18600</v>
          </cell>
          <cell r="C234" t="str">
            <v>Active</v>
          </cell>
          <cell r="D234" t="str">
            <v>18600 - Customer</v>
          </cell>
          <cell r="E234" t="str">
            <v>2010/12/01</v>
          </cell>
          <cell r="H234" t="str">
            <v>MO</v>
          </cell>
          <cell r="K234">
            <v>40513</v>
          </cell>
          <cell r="L234">
            <v>0</v>
          </cell>
        </row>
        <row r="235">
          <cell r="B235" t="str">
            <v>18661</v>
          </cell>
          <cell r="C235" t="str">
            <v>Active</v>
          </cell>
          <cell r="D235" t="str">
            <v>18661 - Customer</v>
          </cell>
          <cell r="E235" t="str">
            <v>2005/01/19</v>
          </cell>
          <cell r="H235" t="str">
            <v>LA</v>
          </cell>
          <cell r="K235">
            <v>38371</v>
          </cell>
          <cell r="L235">
            <v>0</v>
          </cell>
        </row>
        <row r="236">
          <cell r="B236" t="str">
            <v>18700</v>
          </cell>
          <cell r="C236" t="str">
            <v>Active</v>
          </cell>
          <cell r="D236" t="str">
            <v>18700 - Customer</v>
          </cell>
          <cell r="E236" t="str">
            <v>2011/01/06</v>
          </cell>
          <cell r="H236" t="str">
            <v>IN</v>
          </cell>
          <cell r="K236">
            <v>40549</v>
          </cell>
          <cell r="L236">
            <v>0</v>
          </cell>
        </row>
        <row r="237">
          <cell r="B237" t="str">
            <v>18750</v>
          </cell>
          <cell r="C237" t="str">
            <v>Active</v>
          </cell>
          <cell r="D237" t="str">
            <v>18750 - Customer</v>
          </cell>
          <cell r="E237" t="str">
            <v>2011/01/25</v>
          </cell>
          <cell r="H237" t="str">
            <v>MA</v>
          </cell>
          <cell r="K237">
            <v>40568</v>
          </cell>
          <cell r="L237">
            <v>0</v>
          </cell>
        </row>
        <row r="238">
          <cell r="B238" t="str">
            <v>19000</v>
          </cell>
          <cell r="C238" t="str">
            <v>Not-active</v>
          </cell>
          <cell r="D238" t="str">
            <v>19000 - Customer</v>
          </cell>
          <cell r="E238" t="str">
            <v>2007/01/31</v>
          </cell>
          <cell r="F238" t="str">
            <v>2009/10/15</v>
          </cell>
          <cell r="H238" t="str">
            <v>TX</v>
          </cell>
          <cell r="K238">
            <v>39113</v>
          </cell>
          <cell r="L238">
            <v>40101</v>
          </cell>
        </row>
        <row r="239">
          <cell r="B239" t="str">
            <v>19171</v>
          </cell>
          <cell r="C239" t="str">
            <v>Not-active</v>
          </cell>
          <cell r="D239" t="str">
            <v>19171 - Customer</v>
          </cell>
          <cell r="E239" t="str">
            <v>2008/03/20</v>
          </cell>
          <cell r="F239" t="str">
            <v>2009/10/14</v>
          </cell>
          <cell r="H239" t="str">
            <v>MO</v>
          </cell>
          <cell r="K239">
            <v>39527</v>
          </cell>
          <cell r="L239">
            <v>40100</v>
          </cell>
        </row>
        <row r="240">
          <cell r="B240" t="str">
            <v>19234</v>
          </cell>
          <cell r="C240" t="str">
            <v>Active</v>
          </cell>
          <cell r="D240" t="str">
            <v>19234 - Customer</v>
          </cell>
          <cell r="E240" t="str">
            <v>2008/05/12</v>
          </cell>
          <cell r="H240" t="str">
            <v>TX</v>
          </cell>
          <cell r="K240">
            <v>39580</v>
          </cell>
          <cell r="L240">
            <v>0</v>
          </cell>
        </row>
        <row r="241">
          <cell r="B241" t="str">
            <v>20043</v>
          </cell>
          <cell r="C241" t="str">
            <v>Active</v>
          </cell>
          <cell r="D241" t="str">
            <v>20043 - Customer</v>
          </cell>
          <cell r="E241" t="str">
            <v>2008/08/13</v>
          </cell>
          <cell r="H241" t="str">
            <v>GA</v>
          </cell>
          <cell r="I241" t="str">
            <v>Stop Nil Invoicing</v>
          </cell>
          <cell r="K241">
            <v>39673</v>
          </cell>
          <cell r="L241">
            <v>0</v>
          </cell>
        </row>
        <row r="242">
          <cell r="B242" t="str">
            <v>20044</v>
          </cell>
          <cell r="C242" t="str">
            <v>Active</v>
          </cell>
          <cell r="D242" t="str">
            <v>20044 - Customer</v>
          </cell>
          <cell r="E242" t="str">
            <v>2008/08/14</v>
          </cell>
          <cell r="H242" t="str">
            <v>GA</v>
          </cell>
          <cell r="I242" t="str">
            <v>Stop Nil Invoicing</v>
          </cell>
          <cell r="K242">
            <v>39674</v>
          </cell>
          <cell r="L242">
            <v>0</v>
          </cell>
        </row>
        <row r="243">
          <cell r="B243" t="str">
            <v>20201</v>
          </cell>
          <cell r="C243" t="str">
            <v>Active</v>
          </cell>
          <cell r="D243" t="str">
            <v>20201 - Customer</v>
          </cell>
          <cell r="E243" t="str">
            <v>2011/01/18</v>
          </cell>
          <cell r="F243" t="str">
            <v>2011/06/30</v>
          </cell>
          <cell r="H243" t="str">
            <v>LA</v>
          </cell>
          <cell r="I243" t="str">
            <v>Lewis Conversion</v>
          </cell>
          <cell r="J243" t="str">
            <v>Not awarded</v>
          </cell>
          <cell r="K243">
            <v>40561</v>
          </cell>
          <cell r="L243">
            <v>40724</v>
          </cell>
        </row>
        <row r="244">
          <cell r="B244" t="str">
            <v>20374</v>
          </cell>
          <cell r="C244" t="str">
            <v>Active</v>
          </cell>
          <cell r="D244" t="str">
            <v>20374 - Customer</v>
          </cell>
          <cell r="E244" t="str">
            <v>2007/08/07</v>
          </cell>
          <cell r="H244" t="str">
            <v>AZ</v>
          </cell>
          <cell r="K244">
            <v>39301</v>
          </cell>
          <cell r="L244">
            <v>0</v>
          </cell>
        </row>
        <row r="245">
          <cell r="B245" t="str">
            <v>21094</v>
          </cell>
          <cell r="C245" t="str">
            <v>Active</v>
          </cell>
          <cell r="D245" t="str">
            <v>21094 - Customer</v>
          </cell>
          <cell r="E245" t="str">
            <v>2008/04/28</v>
          </cell>
          <cell r="H245" t="str">
            <v>NV</v>
          </cell>
          <cell r="I245" t="str">
            <v>Startup</v>
          </cell>
          <cell r="K245">
            <v>39566</v>
          </cell>
          <cell r="L245">
            <v>0</v>
          </cell>
        </row>
        <row r="246">
          <cell r="B246" t="str">
            <v>21101</v>
          </cell>
          <cell r="C246" t="str">
            <v>Active</v>
          </cell>
          <cell r="D246" t="str">
            <v>21101 - Customer</v>
          </cell>
          <cell r="E246" t="str">
            <v>2011/03/10</v>
          </cell>
          <cell r="H246" t="str">
            <v>TX</v>
          </cell>
          <cell r="K246">
            <v>40612</v>
          </cell>
          <cell r="L246">
            <v>0</v>
          </cell>
        </row>
        <row r="247">
          <cell r="B247" t="str">
            <v>21301</v>
          </cell>
          <cell r="C247" t="str">
            <v>Active</v>
          </cell>
          <cell r="D247" t="str">
            <v>21301 - Customer</v>
          </cell>
          <cell r="E247" t="str">
            <v>2011/07/01</v>
          </cell>
          <cell r="H247" t="str">
            <v>NM</v>
          </cell>
          <cell r="I247" t="str">
            <v>Lewis Conversion</v>
          </cell>
          <cell r="J247" t="str">
            <v>Closed</v>
          </cell>
          <cell r="K247">
            <v>40725</v>
          </cell>
          <cell r="L247">
            <v>0</v>
          </cell>
        </row>
        <row r="248">
          <cell r="B248" t="str">
            <v>21801</v>
          </cell>
          <cell r="C248" t="str">
            <v>Active</v>
          </cell>
          <cell r="D248" t="str">
            <v>21801 - Customer</v>
          </cell>
          <cell r="E248" t="str">
            <v>2011/03/16</v>
          </cell>
          <cell r="H248" t="str">
            <v>TX</v>
          </cell>
          <cell r="I248" t="str">
            <v>Lewis Conversion</v>
          </cell>
          <cell r="J248" t="str">
            <v>In progress</v>
          </cell>
          <cell r="K248">
            <v>40618</v>
          </cell>
          <cell r="L248">
            <v>0</v>
          </cell>
        </row>
        <row r="249">
          <cell r="B249" t="str">
            <v>22101</v>
          </cell>
          <cell r="C249" t="str">
            <v>Active</v>
          </cell>
          <cell r="D249" t="str">
            <v>22101 - Customer</v>
          </cell>
          <cell r="E249" t="str">
            <v>2011/04/20</v>
          </cell>
          <cell r="H249" t="str">
            <v>TX</v>
          </cell>
          <cell r="I249" t="str">
            <v>Stop Nil Invoicing - Confirm</v>
          </cell>
          <cell r="K249">
            <v>40653</v>
          </cell>
          <cell r="L249">
            <v>0</v>
          </cell>
        </row>
        <row r="250">
          <cell r="B250" t="str">
            <v>23600</v>
          </cell>
          <cell r="C250" t="str">
            <v>Active</v>
          </cell>
          <cell r="D250" t="str">
            <v>23600 - Customer</v>
          </cell>
          <cell r="E250" t="str">
            <v>2010/01/01</v>
          </cell>
          <cell r="F250" t="str">
            <v>2010/10/31</v>
          </cell>
          <cell r="H250" t="str">
            <v>TX</v>
          </cell>
          <cell r="K250">
            <v>40179</v>
          </cell>
          <cell r="L250">
            <v>40482</v>
          </cell>
        </row>
        <row r="251">
          <cell r="B251" t="str">
            <v>23613</v>
          </cell>
          <cell r="C251" t="str">
            <v>Active</v>
          </cell>
          <cell r="D251" t="str">
            <v>23613 - Customer</v>
          </cell>
          <cell r="E251" t="str">
            <v>2008/04/04</v>
          </cell>
          <cell r="H251" t="str">
            <v>TX</v>
          </cell>
          <cell r="K251">
            <v>39542</v>
          </cell>
          <cell r="L251">
            <v>0</v>
          </cell>
        </row>
        <row r="252">
          <cell r="B252" t="str">
            <v>23615</v>
          </cell>
          <cell r="C252" t="str">
            <v>Active</v>
          </cell>
          <cell r="D252" t="str">
            <v>23615 - Customer</v>
          </cell>
          <cell r="E252" t="str">
            <v>2010/05/14</v>
          </cell>
          <cell r="H252" t="str">
            <v>TX</v>
          </cell>
          <cell r="K252">
            <v>40312</v>
          </cell>
          <cell r="L252">
            <v>0</v>
          </cell>
        </row>
        <row r="253">
          <cell r="B253" t="str">
            <v>24750</v>
          </cell>
          <cell r="C253" t="str">
            <v>Not-active</v>
          </cell>
          <cell r="D253" t="str">
            <v>24750 - Customer</v>
          </cell>
          <cell r="E253" t="str">
            <v>2009/09/10</v>
          </cell>
          <cell r="F253" t="str">
            <v>9999/01/01</v>
          </cell>
          <cell r="H253" t="str">
            <v>TX</v>
          </cell>
          <cell r="K253">
            <v>40066</v>
          </cell>
          <cell r="L253">
            <v>2958101</v>
          </cell>
        </row>
        <row r="254">
          <cell r="B254" t="str">
            <v>25025</v>
          </cell>
          <cell r="C254" t="str">
            <v>Active</v>
          </cell>
          <cell r="D254" t="str">
            <v>25025 - Customer</v>
          </cell>
          <cell r="E254" t="str">
            <v>2009/05/18</v>
          </cell>
          <cell r="H254" t="str">
            <v>OK</v>
          </cell>
          <cell r="K254">
            <v>39951</v>
          </cell>
          <cell r="L254">
            <v>0</v>
          </cell>
        </row>
        <row r="255">
          <cell r="B255" t="str">
            <v>26000</v>
          </cell>
          <cell r="C255" t="str">
            <v>Active</v>
          </cell>
          <cell r="D255" t="str">
            <v>26000 - Customer</v>
          </cell>
          <cell r="E255" t="str">
            <v>2008/12/29</v>
          </cell>
          <cell r="H255" t="str">
            <v>MO</v>
          </cell>
          <cell r="K255">
            <v>39811</v>
          </cell>
          <cell r="L255">
            <v>0</v>
          </cell>
        </row>
        <row r="256">
          <cell r="B256" t="str">
            <v>26340</v>
          </cell>
          <cell r="C256" t="str">
            <v>Active</v>
          </cell>
          <cell r="D256" t="str">
            <v>26340 - Customer</v>
          </cell>
          <cell r="E256" t="str">
            <v>2009/06/09</v>
          </cell>
          <cell r="H256" t="str">
            <v>UT</v>
          </cell>
          <cell r="K256">
            <v>39973</v>
          </cell>
          <cell r="L256">
            <v>0</v>
          </cell>
        </row>
        <row r="257">
          <cell r="B257" t="str">
            <v>26350</v>
          </cell>
          <cell r="C257" t="str">
            <v>Active</v>
          </cell>
          <cell r="D257" t="str">
            <v>26350 - Customer</v>
          </cell>
          <cell r="E257" t="str">
            <v>2009/03/16</v>
          </cell>
          <cell r="H257" t="str">
            <v>CO</v>
          </cell>
          <cell r="K257">
            <v>39888</v>
          </cell>
          <cell r="L257">
            <v>0</v>
          </cell>
        </row>
        <row r="258">
          <cell r="B258" t="str">
            <v>26492</v>
          </cell>
          <cell r="C258" t="str">
            <v>Active</v>
          </cell>
          <cell r="D258" t="str">
            <v>26492 - Customer</v>
          </cell>
          <cell r="E258" t="str">
            <v>2007/07/13</v>
          </cell>
          <cell r="H258" t="str">
            <v>MI</v>
          </cell>
          <cell r="K258">
            <v>39276</v>
          </cell>
          <cell r="L258">
            <v>0</v>
          </cell>
        </row>
        <row r="259">
          <cell r="B259" t="str">
            <v>26494</v>
          </cell>
          <cell r="C259" t="str">
            <v>Not-active</v>
          </cell>
          <cell r="D259" t="str">
            <v>26494 - Customer</v>
          </cell>
          <cell r="E259" t="str">
            <v>2007/04/05</v>
          </cell>
          <cell r="F259" t="str">
            <v>2010/07/31</v>
          </cell>
          <cell r="H259" t="str">
            <v>LA</v>
          </cell>
          <cell r="K259">
            <v>39177</v>
          </cell>
          <cell r="L259">
            <v>40390</v>
          </cell>
        </row>
        <row r="260">
          <cell r="B260" t="str">
            <v>26550</v>
          </cell>
          <cell r="C260" t="str">
            <v>Not-active</v>
          </cell>
          <cell r="D260" t="str">
            <v>26550 - Customer</v>
          </cell>
          <cell r="E260" t="str">
            <v>2009/01/23</v>
          </cell>
          <cell r="F260" t="str">
            <v>2009/01/23</v>
          </cell>
          <cell r="H260" t="str">
            <v>VA</v>
          </cell>
          <cell r="K260">
            <v>39836</v>
          </cell>
          <cell r="L260">
            <v>39836</v>
          </cell>
        </row>
        <row r="261">
          <cell r="B261" t="str">
            <v>26622</v>
          </cell>
          <cell r="C261" t="str">
            <v>Active</v>
          </cell>
          <cell r="D261" t="str">
            <v>26622 - Customer</v>
          </cell>
          <cell r="E261" t="str">
            <v>2008/08/25</v>
          </cell>
          <cell r="H261" t="str">
            <v>TX</v>
          </cell>
          <cell r="K261">
            <v>39685</v>
          </cell>
          <cell r="L261">
            <v>0</v>
          </cell>
        </row>
        <row r="262">
          <cell r="B262" t="str">
            <v>26690</v>
          </cell>
          <cell r="C262" t="str">
            <v>Active</v>
          </cell>
          <cell r="D262" t="str">
            <v>26690 - Customer</v>
          </cell>
          <cell r="E262" t="str">
            <v>2011/03/01</v>
          </cell>
          <cell r="H262" t="str">
            <v>AR</v>
          </cell>
          <cell r="K262">
            <v>40603</v>
          </cell>
          <cell r="L262">
            <v>0</v>
          </cell>
        </row>
        <row r="263">
          <cell r="B263" t="str">
            <v>27325</v>
          </cell>
          <cell r="C263" t="str">
            <v>Active</v>
          </cell>
          <cell r="D263" t="str">
            <v>27325 - Customer</v>
          </cell>
          <cell r="E263" t="str">
            <v>2009/07/16</v>
          </cell>
          <cell r="F263" t="str">
            <v>2011/04/30</v>
          </cell>
          <cell r="H263" t="str">
            <v>TX</v>
          </cell>
          <cell r="K263">
            <v>40010</v>
          </cell>
          <cell r="L263">
            <v>40663</v>
          </cell>
        </row>
        <row r="264">
          <cell r="B264" t="str">
            <v>27332</v>
          </cell>
          <cell r="C264" t="str">
            <v>Not-active</v>
          </cell>
          <cell r="D264" t="str">
            <v>27332 - Customer</v>
          </cell>
          <cell r="E264" t="str">
            <v>2006/06/15</v>
          </cell>
          <cell r="F264" t="str">
            <v>2010/09/30</v>
          </cell>
          <cell r="H264" t="str">
            <v>MO</v>
          </cell>
          <cell r="K264">
            <v>38883</v>
          </cell>
          <cell r="L264">
            <v>40451</v>
          </cell>
        </row>
        <row r="265">
          <cell r="B265" t="str">
            <v>27350</v>
          </cell>
          <cell r="C265" t="str">
            <v>Active</v>
          </cell>
          <cell r="D265" t="str">
            <v>27350 - Customer</v>
          </cell>
          <cell r="E265" t="str">
            <v>2011/06/15</v>
          </cell>
          <cell r="H265" t="str">
            <v>OK</v>
          </cell>
          <cell r="K265">
            <v>40709</v>
          </cell>
          <cell r="L265">
            <v>0</v>
          </cell>
        </row>
        <row r="266">
          <cell r="B266" t="str">
            <v>27380</v>
          </cell>
          <cell r="C266" t="str">
            <v>Active</v>
          </cell>
          <cell r="D266" t="str">
            <v>27380 - Customer</v>
          </cell>
          <cell r="E266" t="str">
            <v>2010/10/20</v>
          </cell>
          <cell r="H266" t="str">
            <v>NV</v>
          </cell>
          <cell r="K266">
            <v>40471</v>
          </cell>
          <cell r="L266">
            <v>0</v>
          </cell>
        </row>
        <row r="267">
          <cell r="B267" t="str">
            <v>27385</v>
          </cell>
          <cell r="C267" t="str">
            <v>Active</v>
          </cell>
          <cell r="D267" t="str">
            <v>27385 - Customer</v>
          </cell>
          <cell r="E267" t="str">
            <v>2007/12/31</v>
          </cell>
          <cell r="H267" t="str">
            <v>TX</v>
          </cell>
          <cell r="K267">
            <v>39447</v>
          </cell>
          <cell r="L267">
            <v>0</v>
          </cell>
        </row>
        <row r="268">
          <cell r="B268" t="str">
            <v>27386</v>
          </cell>
          <cell r="C268" t="str">
            <v>Not-active</v>
          </cell>
          <cell r="D268" t="str">
            <v>27386 - Customer</v>
          </cell>
          <cell r="E268" t="str">
            <v>2007/12/31</v>
          </cell>
          <cell r="F268" t="str">
            <v>2009/07/27</v>
          </cell>
          <cell r="H268" t="str">
            <v>AR</v>
          </cell>
          <cell r="K268">
            <v>39447</v>
          </cell>
          <cell r="L268">
            <v>40021</v>
          </cell>
        </row>
        <row r="269">
          <cell r="B269" t="str">
            <v>27389</v>
          </cell>
          <cell r="C269" t="str">
            <v>Active</v>
          </cell>
          <cell r="D269" t="str">
            <v>27389 - Customer</v>
          </cell>
          <cell r="E269" t="str">
            <v>2009/03/02</v>
          </cell>
          <cell r="H269" t="str">
            <v>VA</v>
          </cell>
          <cell r="K269">
            <v>39874</v>
          </cell>
          <cell r="L269">
            <v>0</v>
          </cell>
        </row>
        <row r="270">
          <cell r="B270" t="str">
            <v>27392</v>
          </cell>
          <cell r="C270" t="str">
            <v>Active</v>
          </cell>
          <cell r="D270" t="str">
            <v>27392 - Customer</v>
          </cell>
          <cell r="E270" t="str">
            <v>2005/06/29</v>
          </cell>
          <cell r="H270" t="str">
            <v>LA</v>
          </cell>
          <cell r="K270">
            <v>38532</v>
          </cell>
          <cell r="L270">
            <v>0</v>
          </cell>
        </row>
        <row r="271">
          <cell r="B271" t="str">
            <v>27397</v>
          </cell>
          <cell r="C271" t="str">
            <v>Active</v>
          </cell>
          <cell r="D271" t="str">
            <v>27397 - Customer</v>
          </cell>
          <cell r="E271" t="str">
            <v>2008/04/04</v>
          </cell>
          <cell r="H271" t="str">
            <v>TX</v>
          </cell>
          <cell r="K271">
            <v>39542</v>
          </cell>
          <cell r="L271">
            <v>0</v>
          </cell>
        </row>
        <row r="272">
          <cell r="B272" t="str">
            <v>27414</v>
          </cell>
          <cell r="C272" t="str">
            <v>Active</v>
          </cell>
          <cell r="D272" t="str">
            <v>27414 - Customer</v>
          </cell>
          <cell r="E272" t="str">
            <v>2008/04/04</v>
          </cell>
          <cell r="H272" t="str">
            <v>TX</v>
          </cell>
          <cell r="K272">
            <v>39542</v>
          </cell>
          <cell r="L272">
            <v>0</v>
          </cell>
        </row>
        <row r="273">
          <cell r="B273" t="str">
            <v>27658</v>
          </cell>
          <cell r="C273" t="str">
            <v>Active</v>
          </cell>
          <cell r="D273" t="str">
            <v>27658 - Customer</v>
          </cell>
          <cell r="E273" t="str">
            <v>2008/09/26</v>
          </cell>
          <cell r="F273" t="str">
            <v>2009/07/31</v>
          </cell>
          <cell r="H273" t="str">
            <v>UT</v>
          </cell>
          <cell r="K273">
            <v>39717</v>
          </cell>
          <cell r="L273">
            <v>40025</v>
          </cell>
        </row>
        <row r="274">
          <cell r="B274" t="str">
            <v>27900</v>
          </cell>
          <cell r="C274" t="str">
            <v>Active</v>
          </cell>
          <cell r="D274" t="str">
            <v>27900 - Customer</v>
          </cell>
          <cell r="E274" t="str">
            <v>2011/07/13</v>
          </cell>
          <cell r="H274" t="str">
            <v>MD</v>
          </cell>
          <cell r="I274" t="str">
            <v>Startup</v>
          </cell>
          <cell r="K274">
            <v>40737</v>
          </cell>
          <cell r="L274">
            <v>0</v>
          </cell>
        </row>
        <row r="275">
          <cell r="B275" t="str">
            <v>27903</v>
          </cell>
          <cell r="C275" t="str">
            <v>Not-active</v>
          </cell>
          <cell r="D275" t="str">
            <v>27903 - Customer</v>
          </cell>
          <cell r="E275" t="str">
            <v>2005/08/22</v>
          </cell>
          <cell r="F275" t="str">
            <v>2009/10/09</v>
          </cell>
          <cell r="H275" t="str">
            <v>TX</v>
          </cell>
          <cell r="K275">
            <v>38586</v>
          </cell>
          <cell r="L275">
            <v>40095</v>
          </cell>
        </row>
        <row r="276">
          <cell r="B276" t="str">
            <v>28320</v>
          </cell>
          <cell r="C276" t="str">
            <v>Active</v>
          </cell>
          <cell r="D276" t="str">
            <v>28320 - Customer</v>
          </cell>
          <cell r="E276" t="str">
            <v>2010/01/01</v>
          </cell>
          <cell r="H276" t="str">
            <v>NY</v>
          </cell>
          <cell r="K276">
            <v>40179</v>
          </cell>
          <cell r="L276">
            <v>0</v>
          </cell>
        </row>
        <row r="277">
          <cell r="B277" t="str">
            <v>28333</v>
          </cell>
          <cell r="C277" t="str">
            <v>Active</v>
          </cell>
          <cell r="D277" t="str">
            <v>28333 - Customer</v>
          </cell>
          <cell r="E277" t="str">
            <v>2009/07/07</v>
          </cell>
          <cell r="H277" t="str">
            <v>TX</v>
          </cell>
          <cell r="K277">
            <v>40001</v>
          </cell>
          <cell r="L277">
            <v>0</v>
          </cell>
        </row>
        <row r="278">
          <cell r="B278" t="str">
            <v>28335</v>
          </cell>
          <cell r="C278" t="str">
            <v>Active</v>
          </cell>
          <cell r="D278" t="str">
            <v>28335 - Customer</v>
          </cell>
          <cell r="E278" t="str">
            <v>2007/10/30</v>
          </cell>
          <cell r="F278" t="str">
            <v>2011/06/30</v>
          </cell>
          <cell r="H278" t="str">
            <v>TX</v>
          </cell>
          <cell r="I278" t="str">
            <v>Print and View</v>
          </cell>
          <cell r="K278">
            <v>39385</v>
          </cell>
          <cell r="L278">
            <v>40724</v>
          </cell>
        </row>
        <row r="279">
          <cell r="B279" t="str">
            <v>28340</v>
          </cell>
          <cell r="C279" t="str">
            <v>Active</v>
          </cell>
          <cell r="D279" t="str">
            <v>28340 - Customer</v>
          </cell>
          <cell r="E279" t="str">
            <v>2011/04/01</v>
          </cell>
          <cell r="H279" t="str">
            <v>FL</v>
          </cell>
          <cell r="K279">
            <v>40634</v>
          </cell>
          <cell r="L279">
            <v>0</v>
          </cell>
        </row>
        <row r="280">
          <cell r="B280" t="str">
            <v>28391</v>
          </cell>
          <cell r="C280" t="str">
            <v>Active</v>
          </cell>
          <cell r="D280" t="str">
            <v>28391 - Customer</v>
          </cell>
          <cell r="E280" t="str">
            <v>2007/08/21</v>
          </cell>
          <cell r="H280" t="str">
            <v>LA</v>
          </cell>
          <cell r="K280">
            <v>39315</v>
          </cell>
          <cell r="L280">
            <v>0</v>
          </cell>
        </row>
        <row r="281">
          <cell r="B281" t="str">
            <v>28473</v>
          </cell>
          <cell r="C281" t="str">
            <v>Active</v>
          </cell>
          <cell r="D281" t="str">
            <v>28473 - Customer</v>
          </cell>
          <cell r="E281" t="str">
            <v>2005/05/31</v>
          </cell>
          <cell r="H281" t="str">
            <v>TX</v>
          </cell>
          <cell r="K281">
            <v>38503</v>
          </cell>
          <cell r="L281">
            <v>0</v>
          </cell>
        </row>
        <row r="282">
          <cell r="B282" t="str">
            <v>28475</v>
          </cell>
          <cell r="C282" t="str">
            <v>Not-active</v>
          </cell>
          <cell r="D282" t="str">
            <v>28475 - Customer</v>
          </cell>
          <cell r="E282" t="str">
            <v>2008/06/09</v>
          </cell>
          <cell r="H282" t="str">
            <v>TX</v>
          </cell>
          <cell r="K282">
            <v>39608</v>
          </cell>
          <cell r="L282">
            <v>0</v>
          </cell>
        </row>
        <row r="283">
          <cell r="B283" t="str">
            <v>28550</v>
          </cell>
          <cell r="C283" t="str">
            <v>Active</v>
          </cell>
          <cell r="D283" t="str">
            <v>28550 - Customer</v>
          </cell>
          <cell r="E283" t="str">
            <v>2011/04/14</v>
          </cell>
          <cell r="H283" t="str">
            <v>IA</v>
          </cell>
          <cell r="K283">
            <v>40647</v>
          </cell>
          <cell r="L283">
            <v>0</v>
          </cell>
        </row>
        <row r="284">
          <cell r="B284" t="str">
            <v>28901</v>
          </cell>
          <cell r="C284" t="str">
            <v>Active</v>
          </cell>
          <cell r="D284" t="str">
            <v>28901 - Customer</v>
          </cell>
          <cell r="E284" t="str">
            <v>2010/10/19</v>
          </cell>
          <cell r="H284" t="str">
            <v>TX</v>
          </cell>
          <cell r="K284">
            <v>40470</v>
          </cell>
          <cell r="L284">
            <v>0</v>
          </cell>
        </row>
        <row r="285">
          <cell r="B285" t="str">
            <v>29270</v>
          </cell>
          <cell r="C285" t="str">
            <v>Active</v>
          </cell>
          <cell r="D285" t="str">
            <v>29270 - Customer</v>
          </cell>
          <cell r="E285" t="str">
            <v>2009/11/10</v>
          </cell>
          <cell r="H285" t="str">
            <v>PA</v>
          </cell>
          <cell r="K285">
            <v>40127</v>
          </cell>
          <cell r="L285">
            <v>0</v>
          </cell>
        </row>
        <row r="286">
          <cell r="B286" t="str">
            <v>29284</v>
          </cell>
          <cell r="C286" t="str">
            <v>Active</v>
          </cell>
          <cell r="D286" t="str">
            <v>29284 - Customer</v>
          </cell>
          <cell r="E286" t="str">
            <v>2006/02/27</v>
          </cell>
          <cell r="H286" t="str">
            <v>OK</v>
          </cell>
          <cell r="K286">
            <v>38775</v>
          </cell>
          <cell r="L286">
            <v>0</v>
          </cell>
        </row>
        <row r="287">
          <cell r="B287" t="str">
            <v>29364</v>
          </cell>
          <cell r="C287" t="str">
            <v>Not-active</v>
          </cell>
          <cell r="D287" t="str">
            <v>29364 - Customer</v>
          </cell>
          <cell r="E287" t="str">
            <v>2008/02/01</v>
          </cell>
          <cell r="F287" t="str">
            <v>2011/03/31</v>
          </cell>
          <cell r="H287" t="str">
            <v>TX</v>
          </cell>
          <cell r="K287">
            <v>39479</v>
          </cell>
          <cell r="L287">
            <v>40633</v>
          </cell>
        </row>
        <row r="288">
          <cell r="B288" t="str">
            <v>29402</v>
          </cell>
          <cell r="C288" t="str">
            <v>Active</v>
          </cell>
          <cell r="D288" t="str">
            <v>29402 - Customer</v>
          </cell>
          <cell r="E288" t="str">
            <v>2006/06/26</v>
          </cell>
          <cell r="H288" t="str">
            <v>CO</v>
          </cell>
          <cell r="K288">
            <v>38894</v>
          </cell>
          <cell r="L288">
            <v>0</v>
          </cell>
        </row>
        <row r="289">
          <cell r="B289" t="str">
            <v>29592</v>
          </cell>
          <cell r="C289" t="str">
            <v>Active</v>
          </cell>
          <cell r="D289" t="str">
            <v>29592 - Customer</v>
          </cell>
          <cell r="E289" t="str">
            <v>2005/01/28</v>
          </cell>
          <cell r="H289" t="str">
            <v>OK</v>
          </cell>
          <cell r="K289">
            <v>38380</v>
          </cell>
          <cell r="L289">
            <v>0</v>
          </cell>
        </row>
        <row r="290">
          <cell r="B290" t="str">
            <v>30000</v>
          </cell>
          <cell r="C290" t="str">
            <v>Active</v>
          </cell>
          <cell r="D290" t="str">
            <v>30000 - Customer</v>
          </cell>
          <cell r="E290" t="str">
            <v>2009/12/03</v>
          </cell>
          <cell r="H290" t="str">
            <v>TX</v>
          </cell>
          <cell r="K290">
            <v>40150</v>
          </cell>
          <cell r="L290">
            <v>0</v>
          </cell>
        </row>
        <row r="291">
          <cell r="B291" t="str">
            <v>30201</v>
          </cell>
          <cell r="C291" t="str">
            <v>Active</v>
          </cell>
          <cell r="D291" t="str">
            <v>30201 - Customer</v>
          </cell>
          <cell r="E291" t="str">
            <v>2010/11/08</v>
          </cell>
          <cell r="H291" t="str">
            <v>TX</v>
          </cell>
          <cell r="K291">
            <v>40490</v>
          </cell>
          <cell r="L291">
            <v>0</v>
          </cell>
        </row>
        <row r="292">
          <cell r="B292" t="str">
            <v>30384</v>
          </cell>
          <cell r="C292" t="str">
            <v>Not-active</v>
          </cell>
          <cell r="D292" t="str">
            <v>30384 - Customer</v>
          </cell>
          <cell r="E292" t="str">
            <v>2007/12/10</v>
          </cell>
          <cell r="F292" t="str">
            <v>2010/06/30</v>
          </cell>
          <cell r="H292" t="str">
            <v>IL</v>
          </cell>
          <cell r="K292">
            <v>39426</v>
          </cell>
          <cell r="L292">
            <v>40359</v>
          </cell>
        </row>
        <row r="293">
          <cell r="B293" t="str">
            <v>30725</v>
          </cell>
          <cell r="C293" t="str">
            <v>Active</v>
          </cell>
          <cell r="D293" t="str">
            <v>30725 - Customer</v>
          </cell>
          <cell r="E293" t="str">
            <v>2010/04/22</v>
          </cell>
          <cell r="H293" t="str">
            <v>CA</v>
          </cell>
          <cell r="I293" t="str">
            <v>Stop Nil Invoicing</v>
          </cell>
          <cell r="K293">
            <v>40290</v>
          </cell>
          <cell r="L293">
            <v>0</v>
          </cell>
        </row>
        <row r="294">
          <cell r="B294" t="str">
            <v>30741</v>
          </cell>
          <cell r="C294" t="str">
            <v>Active</v>
          </cell>
          <cell r="D294" t="str">
            <v>30741 - Customer</v>
          </cell>
          <cell r="E294" t="str">
            <v>2009/03/27</v>
          </cell>
          <cell r="F294" t="str">
            <v>2009/06/30</v>
          </cell>
          <cell r="H294" t="str">
            <v>UT</v>
          </cell>
          <cell r="K294">
            <v>39899</v>
          </cell>
          <cell r="L294">
            <v>39994</v>
          </cell>
        </row>
        <row r="295">
          <cell r="B295" t="str">
            <v>30743</v>
          </cell>
          <cell r="C295" t="str">
            <v>Not-active</v>
          </cell>
          <cell r="D295" t="str">
            <v>30743 - Customer</v>
          </cell>
          <cell r="E295" t="str">
            <v>2007/11/29</v>
          </cell>
          <cell r="F295" t="str">
            <v>2008/10/31</v>
          </cell>
          <cell r="H295" t="str">
            <v>IL</v>
          </cell>
          <cell r="K295">
            <v>39415</v>
          </cell>
          <cell r="L295">
            <v>39752</v>
          </cell>
        </row>
        <row r="296">
          <cell r="B296" t="str">
            <v>30745</v>
          </cell>
          <cell r="C296" t="str">
            <v>Active</v>
          </cell>
          <cell r="D296" t="str">
            <v>30745 - Customer</v>
          </cell>
          <cell r="E296" t="str">
            <v>2005/07/31</v>
          </cell>
          <cell r="H296" t="str">
            <v>TX</v>
          </cell>
          <cell r="K296">
            <v>38564</v>
          </cell>
          <cell r="L296">
            <v>0</v>
          </cell>
        </row>
        <row r="297">
          <cell r="B297" t="str">
            <v>30746</v>
          </cell>
          <cell r="C297" t="str">
            <v>Active</v>
          </cell>
          <cell r="D297" t="str">
            <v>30746 - Customer</v>
          </cell>
          <cell r="E297" t="str">
            <v>2011/01/01</v>
          </cell>
          <cell r="H297" t="str">
            <v>WI</v>
          </cell>
          <cell r="K297">
            <v>40544</v>
          </cell>
          <cell r="L297">
            <v>0</v>
          </cell>
        </row>
        <row r="298">
          <cell r="B298" t="str">
            <v>30750</v>
          </cell>
          <cell r="C298" t="str">
            <v>Active</v>
          </cell>
          <cell r="D298" t="str">
            <v>30750 - Customer</v>
          </cell>
          <cell r="E298" t="str">
            <v>2009/02/27</v>
          </cell>
          <cell r="H298" t="str">
            <v>NY</v>
          </cell>
          <cell r="I298" t="str">
            <v>Stop Nil Invoicing - Confirm</v>
          </cell>
          <cell r="K298">
            <v>39871</v>
          </cell>
          <cell r="L298">
            <v>0</v>
          </cell>
        </row>
        <row r="299">
          <cell r="B299" t="str">
            <v>30755</v>
          </cell>
          <cell r="C299" t="str">
            <v>Active</v>
          </cell>
          <cell r="D299" t="str">
            <v>30755 - Customer</v>
          </cell>
          <cell r="E299" t="str">
            <v>2010/08/30</v>
          </cell>
          <cell r="H299" t="str">
            <v>CA</v>
          </cell>
          <cell r="K299">
            <v>40420</v>
          </cell>
          <cell r="L299">
            <v>0</v>
          </cell>
        </row>
        <row r="300">
          <cell r="B300" t="str">
            <v>30803</v>
          </cell>
          <cell r="C300" t="str">
            <v>Active</v>
          </cell>
          <cell r="D300" t="str">
            <v>30803 - Customer</v>
          </cell>
          <cell r="E300" t="str">
            <v>2008/04/09</v>
          </cell>
          <cell r="H300" t="str">
            <v>TX</v>
          </cell>
          <cell r="K300">
            <v>39547</v>
          </cell>
          <cell r="L300">
            <v>0</v>
          </cell>
        </row>
        <row r="301">
          <cell r="B301" t="str">
            <v>31025</v>
          </cell>
          <cell r="C301" t="str">
            <v>Active</v>
          </cell>
          <cell r="D301" t="str">
            <v>31025 - Customer</v>
          </cell>
          <cell r="E301" t="str">
            <v>2007/12/31</v>
          </cell>
          <cell r="F301" t="str">
            <v>2008/12/01</v>
          </cell>
          <cell r="H301" t="str">
            <v>OK</v>
          </cell>
          <cell r="K301">
            <v>39447</v>
          </cell>
          <cell r="L301">
            <v>39783</v>
          </cell>
        </row>
        <row r="302">
          <cell r="B302" t="str">
            <v>31993</v>
          </cell>
          <cell r="C302" t="str">
            <v>Active</v>
          </cell>
          <cell r="D302" t="str">
            <v>31993 - Customer</v>
          </cell>
          <cell r="E302" t="str">
            <v>2006/02/23</v>
          </cell>
          <cell r="H302" t="str">
            <v>OK</v>
          </cell>
          <cell r="K302">
            <v>38771</v>
          </cell>
          <cell r="L302">
            <v>0</v>
          </cell>
        </row>
        <row r="303">
          <cell r="B303" t="str">
            <v>31996</v>
          </cell>
          <cell r="C303" t="str">
            <v>Active</v>
          </cell>
          <cell r="D303" t="str">
            <v>31996 - Customer</v>
          </cell>
          <cell r="E303" t="str">
            <v>2009/06/01</v>
          </cell>
          <cell r="F303" t="str">
            <v>2011/05/31</v>
          </cell>
          <cell r="H303" t="str">
            <v>CA</v>
          </cell>
          <cell r="I303" t="str">
            <v>Stop Nil Invoicing</v>
          </cell>
          <cell r="K303">
            <v>39965</v>
          </cell>
          <cell r="L303">
            <v>40694</v>
          </cell>
        </row>
        <row r="304">
          <cell r="B304" t="str">
            <v>32143</v>
          </cell>
          <cell r="C304" t="str">
            <v>Active</v>
          </cell>
          <cell r="D304" t="str">
            <v>32143 - Customer</v>
          </cell>
          <cell r="E304" t="str">
            <v>2008/02/28</v>
          </cell>
          <cell r="H304" t="str">
            <v>OK</v>
          </cell>
          <cell r="K304">
            <v>39506</v>
          </cell>
          <cell r="L304">
            <v>0</v>
          </cell>
        </row>
        <row r="305">
          <cell r="B305" t="str">
            <v>32230</v>
          </cell>
          <cell r="C305" t="str">
            <v>Not-active</v>
          </cell>
          <cell r="D305" t="str">
            <v>32230 - Customer</v>
          </cell>
          <cell r="E305" t="str">
            <v>2010/06/30</v>
          </cell>
          <cell r="F305" t="str">
            <v>2011/03/31</v>
          </cell>
          <cell r="H305" t="str">
            <v>MN</v>
          </cell>
          <cell r="K305">
            <v>40359</v>
          </cell>
          <cell r="L305">
            <v>40633</v>
          </cell>
        </row>
        <row r="306">
          <cell r="B306" t="str">
            <v>32264</v>
          </cell>
          <cell r="C306" t="str">
            <v>Active</v>
          </cell>
          <cell r="D306" t="str">
            <v>32264 - Customer</v>
          </cell>
          <cell r="E306" t="str">
            <v>2008/07/18</v>
          </cell>
          <cell r="H306" t="str">
            <v>GA</v>
          </cell>
          <cell r="K306">
            <v>39647</v>
          </cell>
          <cell r="L306">
            <v>0</v>
          </cell>
        </row>
        <row r="307">
          <cell r="B307" t="str">
            <v>32270</v>
          </cell>
          <cell r="C307" t="str">
            <v>Not-active</v>
          </cell>
          <cell r="D307" t="str">
            <v>32270 - Customer</v>
          </cell>
          <cell r="E307" t="str">
            <v>2009/02/17</v>
          </cell>
          <cell r="F307" t="str">
            <v>2009/07/09</v>
          </cell>
          <cell r="H307" t="str">
            <v>TX</v>
          </cell>
          <cell r="K307">
            <v>39861</v>
          </cell>
          <cell r="L307">
            <v>40003</v>
          </cell>
        </row>
        <row r="308">
          <cell r="B308" t="str">
            <v>32274</v>
          </cell>
          <cell r="C308" t="str">
            <v>Active</v>
          </cell>
          <cell r="D308" t="str">
            <v>32274 - Customer</v>
          </cell>
          <cell r="E308" t="str">
            <v>2008/01/02</v>
          </cell>
          <cell r="H308" t="str">
            <v>IA</v>
          </cell>
          <cell r="K308">
            <v>39449</v>
          </cell>
          <cell r="L308">
            <v>0</v>
          </cell>
        </row>
        <row r="309">
          <cell r="B309" t="str">
            <v>32278</v>
          </cell>
          <cell r="C309" t="str">
            <v>Active</v>
          </cell>
          <cell r="D309" t="str">
            <v>32278 - Customer</v>
          </cell>
          <cell r="E309" t="str">
            <v>2009/10/09</v>
          </cell>
          <cell r="H309" t="str">
            <v>TX</v>
          </cell>
          <cell r="K309">
            <v>40095</v>
          </cell>
          <cell r="L309">
            <v>0</v>
          </cell>
        </row>
        <row r="310">
          <cell r="B310" t="str">
            <v>32290</v>
          </cell>
          <cell r="C310" t="str">
            <v>Active</v>
          </cell>
          <cell r="D310" t="str">
            <v>32290 - Customer</v>
          </cell>
          <cell r="E310" t="str">
            <v>2009/06/12</v>
          </cell>
          <cell r="H310" t="str">
            <v>CT</v>
          </cell>
          <cell r="K310">
            <v>39976</v>
          </cell>
          <cell r="L310">
            <v>0</v>
          </cell>
        </row>
        <row r="311">
          <cell r="B311" t="str">
            <v>32301</v>
          </cell>
          <cell r="C311" t="str">
            <v>Active</v>
          </cell>
          <cell r="D311" t="str">
            <v>32301 - Customer</v>
          </cell>
          <cell r="E311" t="str">
            <v>2011/03/31</v>
          </cell>
          <cell r="H311" t="str">
            <v>TX</v>
          </cell>
          <cell r="I311" t="str">
            <v>Lewis Conversion</v>
          </cell>
          <cell r="J311" t="str">
            <v>Closed</v>
          </cell>
          <cell r="K311">
            <v>40633</v>
          </cell>
          <cell r="L311">
            <v>0</v>
          </cell>
        </row>
        <row r="312">
          <cell r="B312" t="str">
            <v>33401</v>
          </cell>
          <cell r="C312" t="str">
            <v>Active</v>
          </cell>
          <cell r="D312" t="str">
            <v>33401 - Customer</v>
          </cell>
          <cell r="E312" t="str">
            <v>2008/12/04</v>
          </cell>
          <cell r="F312" t="str">
            <v>2010/04/21</v>
          </cell>
          <cell r="H312" t="str">
            <v>MA</v>
          </cell>
          <cell r="K312">
            <v>39786</v>
          </cell>
          <cell r="L312">
            <v>40289</v>
          </cell>
        </row>
        <row r="313">
          <cell r="B313" t="str">
            <v>33450</v>
          </cell>
          <cell r="C313" t="str">
            <v>Active</v>
          </cell>
          <cell r="D313" t="str">
            <v>33450 - Customer</v>
          </cell>
          <cell r="E313" t="str">
            <v>2008/12/30</v>
          </cell>
          <cell r="H313" t="str">
            <v>IL</v>
          </cell>
          <cell r="K313">
            <v>39812</v>
          </cell>
          <cell r="L313">
            <v>0</v>
          </cell>
        </row>
        <row r="314">
          <cell r="B314" t="str">
            <v>34100</v>
          </cell>
          <cell r="C314" t="str">
            <v>Active</v>
          </cell>
          <cell r="D314" t="str">
            <v>34100 - Customer</v>
          </cell>
          <cell r="E314" t="str">
            <v>2009/07/23</v>
          </cell>
          <cell r="H314" t="str">
            <v>ID</v>
          </cell>
          <cell r="K314">
            <v>40017</v>
          </cell>
          <cell r="L314">
            <v>0</v>
          </cell>
        </row>
        <row r="315">
          <cell r="B315" t="str">
            <v>34301</v>
          </cell>
          <cell r="C315" t="str">
            <v>Active</v>
          </cell>
          <cell r="D315" t="str">
            <v>34301 - Customer</v>
          </cell>
          <cell r="E315" t="str">
            <v>2010/09/29</v>
          </cell>
          <cell r="H315" t="str">
            <v>TX</v>
          </cell>
          <cell r="K315">
            <v>40450</v>
          </cell>
          <cell r="L315">
            <v>0</v>
          </cell>
        </row>
        <row r="316">
          <cell r="B316" t="str">
            <v>34544</v>
          </cell>
          <cell r="C316" t="str">
            <v>Active</v>
          </cell>
          <cell r="D316" t="str">
            <v>34544 - Customer</v>
          </cell>
          <cell r="E316" t="str">
            <v>2006/01/20</v>
          </cell>
          <cell r="H316" t="str">
            <v>TX</v>
          </cell>
          <cell r="K316">
            <v>38737</v>
          </cell>
          <cell r="L316">
            <v>0</v>
          </cell>
        </row>
        <row r="317">
          <cell r="B317" t="str">
            <v>34555</v>
          </cell>
          <cell r="C317" t="str">
            <v>Active</v>
          </cell>
          <cell r="D317" t="str">
            <v>34555 - Customer</v>
          </cell>
          <cell r="E317" t="str">
            <v>2007/08/21</v>
          </cell>
          <cell r="H317" t="str">
            <v>TX</v>
          </cell>
          <cell r="K317">
            <v>39315</v>
          </cell>
          <cell r="L317">
            <v>0</v>
          </cell>
        </row>
        <row r="318">
          <cell r="B318" t="str">
            <v>34614</v>
          </cell>
          <cell r="C318" t="str">
            <v>Active</v>
          </cell>
          <cell r="D318" t="str">
            <v>34614 - Customer</v>
          </cell>
          <cell r="E318" t="str">
            <v>2006/02/22</v>
          </cell>
          <cell r="H318" t="str">
            <v>PA</v>
          </cell>
          <cell r="K318">
            <v>38770</v>
          </cell>
          <cell r="L318">
            <v>0</v>
          </cell>
        </row>
        <row r="319">
          <cell r="B319" t="str">
            <v>34843</v>
          </cell>
          <cell r="C319" t="str">
            <v>Active</v>
          </cell>
          <cell r="D319" t="str">
            <v>34843 - Customer</v>
          </cell>
          <cell r="E319" t="str">
            <v>2009/12/24</v>
          </cell>
          <cell r="H319" t="str">
            <v>MO</v>
          </cell>
          <cell r="K319">
            <v>40171</v>
          </cell>
          <cell r="L319">
            <v>0</v>
          </cell>
        </row>
        <row r="320">
          <cell r="B320" t="str">
            <v>34844</v>
          </cell>
          <cell r="C320" t="str">
            <v>Active</v>
          </cell>
          <cell r="D320" t="str">
            <v>34844 - Customer</v>
          </cell>
          <cell r="E320" t="str">
            <v>2007/11/26</v>
          </cell>
          <cell r="H320" t="str">
            <v>ID</v>
          </cell>
          <cell r="K320">
            <v>39412</v>
          </cell>
          <cell r="L320">
            <v>0</v>
          </cell>
        </row>
        <row r="321">
          <cell r="B321" t="str">
            <v>35082</v>
          </cell>
          <cell r="C321" t="str">
            <v>Active</v>
          </cell>
          <cell r="D321" t="str">
            <v>35082 - Customer</v>
          </cell>
          <cell r="E321" t="str">
            <v>2007/04/26</v>
          </cell>
          <cell r="H321" t="str">
            <v>LA</v>
          </cell>
          <cell r="K321">
            <v>39198</v>
          </cell>
          <cell r="L321">
            <v>0</v>
          </cell>
        </row>
        <row r="322">
          <cell r="B322" t="str">
            <v>35150</v>
          </cell>
          <cell r="C322" t="str">
            <v>Active</v>
          </cell>
          <cell r="D322" t="str">
            <v>35150 - Customer</v>
          </cell>
          <cell r="E322" t="str">
            <v>2011/05/20</v>
          </cell>
          <cell r="H322" t="str">
            <v>LA</v>
          </cell>
          <cell r="K322">
            <v>40683</v>
          </cell>
          <cell r="L322">
            <v>0</v>
          </cell>
        </row>
        <row r="323">
          <cell r="B323" t="str">
            <v>35200</v>
          </cell>
          <cell r="C323" t="str">
            <v>Active</v>
          </cell>
          <cell r="D323" t="str">
            <v>35200 - Customer</v>
          </cell>
          <cell r="E323" t="str">
            <v>2011/01/18</v>
          </cell>
          <cell r="H323" t="str">
            <v>MO</v>
          </cell>
          <cell r="K323">
            <v>40561</v>
          </cell>
          <cell r="L323">
            <v>0</v>
          </cell>
        </row>
        <row r="324">
          <cell r="B324" t="str">
            <v>35313</v>
          </cell>
          <cell r="C324" t="str">
            <v>Not-active</v>
          </cell>
          <cell r="D324" t="str">
            <v>35313 - Customer</v>
          </cell>
          <cell r="E324" t="str">
            <v>2006/01/12</v>
          </cell>
          <cell r="F324" t="str">
            <v>2008/12/01</v>
          </cell>
          <cell r="H324" t="str">
            <v>WI</v>
          </cell>
          <cell r="K324">
            <v>38729</v>
          </cell>
          <cell r="L324">
            <v>39783</v>
          </cell>
        </row>
        <row r="325">
          <cell r="B325" t="str">
            <v>35345</v>
          </cell>
          <cell r="C325" t="str">
            <v>Active</v>
          </cell>
          <cell r="D325" t="str">
            <v>35345 - Customer</v>
          </cell>
          <cell r="E325" t="str">
            <v>2010/01/01</v>
          </cell>
          <cell r="H325" t="str">
            <v>TX</v>
          </cell>
          <cell r="K325">
            <v>40179</v>
          </cell>
          <cell r="L325">
            <v>0</v>
          </cell>
        </row>
        <row r="326">
          <cell r="B326" t="str">
            <v>35350</v>
          </cell>
          <cell r="C326" t="str">
            <v>Active</v>
          </cell>
          <cell r="D326" t="str">
            <v>35350 - Customer</v>
          </cell>
          <cell r="E326" t="str">
            <v>2010/07/06</v>
          </cell>
          <cell r="H326" t="str">
            <v>TX</v>
          </cell>
          <cell r="I326" t="str">
            <v>Lewis Conversion</v>
          </cell>
          <cell r="J326" t="str">
            <v>Closed</v>
          </cell>
          <cell r="K326">
            <v>40365</v>
          </cell>
          <cell r="L326">
            <v>0</v>
          </cell>
        </row>
        <row r="327">
          <cell r="B327" t="str">
            <v>35375</v>
          </cell>
          <cell r="C327" t="str">
            <v>Active</v>
          </cell>
          <cell r="D327" t="str">
            <v>35375 - Customer</v>
          </cell>
          <cell r="E327" t="str">
            <v>2007/10/25</v>
          </cell>
          <cell r="H327" t="str">
            <v>SC</v>
          </cell>
          <cell r="K327">
            <v>39380</v>
          </cell>
          <cell r="L327">
            <v>0</v>
          </cell>
        </row>
        <row r="328">
          <cell r="B328" t="str">
            <v>35500</v>
          </cell>
          <cell r="C328" t="str">
            <v>Not-active</v>
          </cell>
          <cell r="D328" t="str">
            <v>35500 - Customer</v>
          </cell>
          <cell r="E328" t="str">
            <v>2009/04/17</v>
          </cell>
          <cell r="F328" t="str">
            <v>2010/05/31</v>
          </cell>
          <cell r="H328" t="str">
            <v>WY</v>
          </cell>
          <cell r="K328">
            <v>39920</v>
          </cell>
          <cell r="L328">
            <v>40329</v>
          </cell>
        </row>
        <row r="329">
          <cell r="B329" t="str">
            <v>35533</v>
          </cell>
          <cell r="C329" t="str">
            <v>Not-active</v>
          </cell>
          <cell r="D329" t="str">
            <v>35533 - Customer</v>
          </cell>
          <cell r="E329" t="str">
            <v>2004/12/01</v>
          </cell>
          <cell r="F329" t="str">
            <v>2010/10/23</v>
          </cell>
          <cell r="H329" t="str">
            <v>CA</v>
          </cell>
          <cell r="I329" t="str">
            <v>Stop Nil Invoicing</v>
          </cell>
          <cell r="K329">
            <v>38322</v>
          </cell>
          <cell r="L329">
            <v>40474</v>
          </cell>
        </row>
        <row r="330">
          <cell r="B330" t="str">
            <v>35704</v>
          </cell>
          <cell r="C330" t="str">
            <v>Not-active</v>
          </cell>
          <cell r="D330" t="str">
            <v>35704 - Customer</v>
          </cell>
          <cell r="E330" t="str">
            <v>2001/11/01</v>
          </cell>
          <cell r="F330" t="str">
            <v>2010/03/31</v>
          </cell>
          <cell r="H330" t="str">
            <v>TX</v>
          </cell>
          <cell r="K330">
            <v>37196</v>
          </cell>
          <cell r="L330">
            <v>40268</v>
          </cell>
        </row>
        <row r="331">
          <cell r="B331" t="str">
            <v>35725</v>
          </cell>
          <cell r="C331" t="str">
            <v>Not-active</v>
          </cell>
          <cell r="D331" t="str">
            <v>35725 - Customer</v>
          </cell>
          <cell r="E331" t="str">
            <v>2009/02/27</v>
          </cell>
          <cell r="F331" t="str">
            <v>9999/01/01</v>
          </cell>
          <cell r="H331" t="str">
            <v>TX</v>
          </cell>
          <cell r="K331">
            <v>39871</v>
          </cell>
          <cell r="L331">
            <v>2958101</v>
          </cell>
        </row>
        <row r="332">
          <cell r="B332" t="str">
            <v>35750</v>
          </cell>
          <cell r="C332" t="str">
            <v>Active</v>
          </cell>
          <cell r="D332" t="str">
            <v>35750 - Customer</v>
          </cell>
          <cell r="E332" t="str">
            <v>2009/11/06</v>
          </cell>
          <cell r="H332" t="str">
            <v>IN</v>
          </cell>
          <cell r="K332">
            <v>40123</v>
          </cell>
          <cell r="L332">
            <v>0</v>
          </cell>
        </row>
        <row r="333">
          <cell r="B333" t="str">
            <v>35813</v>
          </cell>
          <cell r="C333" t="str">
            <v>Active</v>
          </cell>
          <cell r="D333" t="str">
            <v>35813 - Customer</v>
          </cell>
          <cell r="E333" t="str">
            <v>2006/08/25</v>
          </cell>
          <cell r="H333" t="str">
            <v>TX</v>
          </cell>
          <cell r="K333">
            <v>38954</v>
          </cell>
          <cell r="L333">
            <v>0</v>
          </cell>
        </row>
        <row r="334">
          <cell r="B334" t="str">
            <v>35820</v>
          </cell>
          <cell r="C334" t="str">
            <v>Active</v>
          </cell>
          <cell r="D334" t="str">
            <v>35820 - Customer</v>
          </cell>
          <cell r="E334" t="str">
            <v>2005/12/16</v>
          </cell>
          <cell r="F334" t="str">
            <v>2009/03/31</v>
          </cell>
          <cell r="H334" t="str">
            <v>OK</v>
          </cell>
          <cell r="K334">
            <v>38702</v>
          </cell>
          <cell r="L334">
            <v>39903</v>
          </cell>
        </row>
        <row r="335">
          <cell r="B335" t="str">
            <v>35822</v>
          </cell>
          <cell r="C335" t="str">
            <v>Active</v>
          </cell>
          <cell r="D335" t="str">
            <v>35822 - Customer</v>
          </cell>
          <cell r="E335" t="str">
            <v>2007/12/31</v>
          </cell>
          <cell r="H335" t="str">
            <v>TX</v>
          </cell>
          <cell r="K335">
            <v>39447</v>
          </cell>
          <cell r="L335">
            <v>0</v>
          </cell>
        </row>
        <row r="336">
          <cell r="B336" t="str">
            <v>35825</v>
          </cell>
          <cell r="C336" t="str">
            <v>Active</v>
          </cell>
          <cell r="D336" t="str">
            <v>35825 - Customer</v>
          </cell>
          <cell r="E336" t="str">
            <v>2006/01/09</v>
          </cell>
          <cell r="H336" t="str">
            <v>TX</v>
          </cell>
          <cell r="K336">
            <v>38726</v>
          </cell>
          <cell r="L336">
            <v>0</v>
          </cell>
        </row>
        <row r="337">
          <cell r="B337" t="str">
            <v>35850</v>
          </cell>
          <cell r="C337" t="str">
            <v>Active</v>
          </cell>
          <cell r="D337" t="str">
            <v>35850 - Customer</v>
          </cell>
          <cell r="E337" t="str">
            <v>2009/11/11</v>
          </cell>
          <cell r="H337" t="str">
            <v>TX</v>
          </cell>
          <cell r="K337">
            <v>40128</v>
          </cell>
          <cell r="L337">
            <v>0</v>
          </cell>
        </row>
        <row r="338">
          <cell r="B338" t="str">
            <v>35870</v>
          </cell>
          <cell r="C338" t="str">
            <v>Active</v>
          </cell>
          <cell r="D338" t="str">
            <v>35870 - Customer</v>
          </cell>
          <cell r="E338" t="str">
            <v>2010/10/28</v>
          </cell>
          <cell r="H338" t="str">
            <v>PA</v>
          </cell>
          <cell r="K338">
            <v>40479</v>
          </cell>
          <cell r="L338">
            <v>0</v>
          </cell>
        </row>
        <row r="339">
          <cell r="B339" t="str">
            <v>36200</v>
          </cell>
          <cell r="C339" t="str">
            <v>Active</v>
          </cell>
          <cell r="D339" t="str">
            <v>36200 - Customer</v>
          </cell>
          <cell r="E339" t="str">
            <v>2010/01/01</v>
          </cell>
          <cell r="H339" t="str">
            <v>TX</v>
          </cell>
          <cell r="K339">
            <v>40179</v>
          </cell>
          <cell r="L339">
            <v>0</v>
          </cell>
        </row>
        <row r="340">
          <cell r="B340" t="str">
            <v>36350</v>
          </cell>
          <cell r="C340" t="str">
            <v>Active</v>
          </cell>
          <cell r="D340" t="str">
            <v>36350 - Customer</v>
          </cell>
          <cell r="E340" t="str">
            <v>2011/05/20</v>
          </cell>
          <cell r="H340" t="str">
            <v>CA</v>
          </cell>
          <cell r="K340">
            <v>40683</v>
          </cell>
          <cell r="L340">
            <v>0</v>
          </cell>
        </row>
        <row r="341">
          <cell r="B341" t="str">
            <v>36400</v>
          </cell>
          <cell r="C341" t="str">
            <v>Active</v>
          </cell>
          <cell r="D341" t="str">
            <v>36400 - Customer</v>
          </cell>
          <cell r="E341" t="str">
            <v>2009/09/30</v>
          </cell>
          <cell r="H341" t="str">
            <v>CO</v>
          </cell>
          <cell r="K341">
            <v>40086</v>
          </cell>
          <cell r="L341">
            <v>0</v>
          </cell>
        </row>
        <row r="342">
          <cell r="B342" t="str">
            <v>36601</v>
          </cell>
          <cell r="C342" t="str">
            <v>Active</v>
          </cell>
          <cell r="D342" t="str">
            <v>36601 - Customer</v>
          </cell>
          <cell r="E342" t="str">
            <v>2011/04/14</v>
          </cell>
          <cell r="H342" t="str">
            <v>TX</v>
          </cell>
          <cell r="K342">
            <v>40647</v>
          </cell>
          <cell r="L342">
            <v>0</v>
          </cell>
        </row>
        <row r="343">
          <cell r="B343" t="str">
            <v>37014</v>
          </cell>
          <cell r="C343" t="str">
            <v>Active</v>
          </cell>
          <cell r="D343" t="str">
            <v>37014 - Customer</v>
          </cell>
          <cell r="E343" t="str">
            <v>2005/10/20</v>
          </cell>
          <cell r="H343" t="str">
            <v>NJ</v>
          </cell>
          <cell r="K343">
            <v>38645</v>
          </cell>
          <cell r="L343">
            <v>0</v>
          </cell>
        </row>
        <row r="344">
          <cell r="B344" t="str">
            <v>37030</v>
          </cell>
          <cell r="C344" t="str">
            <v>Active</v>
          </cell>
          <cell r="D344" t="str">
            <v>37030 - Customer</v>
          </cell>
          <cell r="E344" t="str">
            <v>2009/12/02</v>
          </cell>
          <cell r="H344" t="str">
            <v>IN</v>
          </cell>
          <cell r="K344">
            <v>40149</v>
          </cell>
          <cell r="L344">
            <v>0</v>
          </cell>
        </row>
        <row r="345">
          <cell r="B345" t="str">
            <v>37044</v>
          </cell>
          <cell r="C345" t="str">
            <v>Active</v>
          </cell>
          <cell r="D345" t="str">
            <v>37044 - Customer</v>
          </cell>
          <cell r="E345" t="str">
            <v>2007/12/31</v>
          </cell>
          <cell r="F345" t="str">
            <v>2008/09/30</v>
          </cell>
          <cell r="H345" t="str">
            <v>TX</v>
          </cell>
          <cell r="K345">
            <v>39447</v>
          </cell>
          <cell r="L345">
            <v>39721</v>
          </cell>
        </row>
        <row r="346">
          <cell r="B346" t="str">
            <v>37150</v>
          </cell>
          <cell r="C346" t="str">
            <v>Active</v>
          </cell>
          <cell r="D346" t="str">
            <v>37150 - Customer</v>
          </cell>
          <cell r="E346" t="str">
            <v>2010/11/02</v>
          </cell>
          <cell r="H346" t="str">
            <v>KS</v>
          </cell>
          <cell r="K346">
            <v>40484</v>
          </cell>
          <cell r="L346">
            <v>0</v>
          </cell>
        </row>
        <row r="347">
          <cell r="B347" t="str">
            <v>37167</v>
          </cell>
          <cell r="C347" t="str">
            <v>Not-active</v>
          </cell>
          <cell r="D347" t="str">
            <v>37167 - Customer</v>
          </cell>
          <cell r="E347" t="str">
            <v>2006/11/13</v>
          </cell>
          <cell r="F347" t="str">
            <v>2009/05/13</v>
          </cell>
          <cell r="H347" t="str">
            <v>TX</v>
          </cell>
          <cell r="K347">
            <v>39034</v>
          </cell>
          <cell r="L347">
            <v>39946</v>
          </cell>
        </row>
        <row r="348">
          <cell r="B348" t="str">
            <v>37170</v>
          </cell>
          <cell r="C348" t="str">
            <v>Active</v>
          </cell>
          <cell r="D348" t="str">
            <v>37170 - Customer</v>
          </cell>
          <cell r="E348" t="str">
            <v>2010/12/22</v>
          </cell>
          <cell r="H348" t="str">
            <v>AZ</v>
          </cell>
          <cell r="K348">
            <v>40534</v>
          </cell>
          <cell r="L348">
            <v>0</v>
          </cell>
        </row>
        <row r="349">
          <cell r="B349" t="str">
            <v>37172</v>
          </cell>
          <cell r="C349" t="str">
            <v>Active</v>
          </cell>
          <cell r="D349" t="str">
            <v>37172 - Customer</v>
          </cell>
          <cell r="E349" t="str">
            <v>2007/12/31</v>
          </cell>
          <cell r="H349" t="str">
            <v>TX</v>
          </cell>
          <cell r="K349">
            <v>39447</v>
          </cell>
          <cell r="L349">
            <v>0</v>
          </cell>
        </row>
        <row r="350">
          <cell r="B350" t="str">
            <v>37179</v>
          </cell>
          <cell r="C350" t="str">
            <v>Not-active</v>
          </cell>
          <cell r="D350" t="str">
            <v>37179 - Customer</v>
          </cell>
          <cell r="E350" t="str">
            <v>2006/03/01</v>
          </cell>
          <cell r="F350" t="str">
            <v>2010/06/30</v>
          </cell>
          <cell r="H350" t="str">
            <v>TX</v>
          </cell>
          <cell r="K350">
            <v>38777</v>
          </cell>
          <cell r="L350">
            <v>40359</v>
          </cell>
        </row>
        <row r="351">
          <cell r="B351" t="str">
            <v>37190</v>
          </cell>
          <cell r="C351" t="str">
            <v>Active</v>
          </cell>
          <cell r="D351" t="str">
            <v>37190 - Customer</v>
          </cell>
          <cell r="E351" t="str">
            <v>2010/08/10</v>
          </cell>
          <cell r="H351" t="str">
            <v>AZ</v>
          </cell>
          <cell r="K351">
            <v>40400</v>
          </cell>
          <cell r="L351">
            <v>0</v>
          </cell>
        </row>
        <row r="352">
          <cell r="B352" t="str">
            <v>37191</v>
          </cell>
          <cell r="C352" t="str">
            <v>Active</v>
          </cell>
          <cell r="D352" t="str">
            <v>37191 - Customer</v>
          </cell>
          <cell r="E352" t="str">
            <v>2008/06/04</v>
          </cell>
          <cell r="H352" t="str">
            <v>NC</v>
          </cell>
          <cell r="K352">
            <v>39603</v>
          </cell>
          <cell r="L352">
            <v>0</v>
          </cell>
        </row>
        <row r="353">
          <cell r="B353" t="str">
            <v>37193</v>
          </cell>
          <cell r="C353" t="str">
            <v>Active</v>
          </cell>
          <cell r="D353" t="str">
            <v>37193 - Customer</v>
          </cell>
          <cell r="E353" t="str">
            <v>2008/09/24</v>
          </cell>
          <cell r="F353" t="str">
            <v>2011/09/30</v>
          </cell>
          <cell r="H353" t="str">
            <v>OK</v>
          </cell>
          <cell r="K353">
            <v>39715</v>
          </cell>
          <cell r="L353">
            <v>40816</v>
          </cell>
        </row>
        <row r="354">
          <cell r="B354" t="str">
            <v>37196</v>
          </cell>
          <cell r="C354" t="str">
            <v>Active</v>
          </cell>
          <cell r="D354" t="str">
            <v>37196 - Customer</v>
          </cell>
          <cell r="E354" t="str">
            <v>2010/08/06</v>
          </cell>
          <cell r="H354" t="str">
            <v>TX</v>
          </cell>
          <cell r="I354" t="str">
            <v>Startup</v>
          </cell>
          <cell r="K354">
            <v>40396</v>
          </cell>
          <cell r="L354">
            <v>0</v>
          </cell>
        </row>
        <row r="355">
          <cell r="B355" t="str">
            <v>37210</v>
          </cell>
          <cell r="C355" t="str">
            <v>Active</v>
          </cell>
          <cell r="D355" t="str">
            <v>37210 - Customer</v>
          </cell>
          <cell r="E355" t="str">
            <v>2009/07/31</v>
          </cell>
          <cell r="H355" t="str">
            <v>MO</v>
          </cell>
          <cell r="K355">
            <v>40025</v>
          </cell>
          <cell r="L355">
            <v>0</v>
          </cell>
        </row>
        <row r="356">
          <cell r="B356" t="str">
            <v>37240</v>
          </cell>
          <cell r="C356" t="str">
            <v>Active</v>
          </cell>
          <cell r="D356" t="str">
            <v>37240 - Customer</v>
          </cell>
          <cell r="E356" t="str">
            <v>2009/03/06</v>
          </cell>
          <cell r="H356" t="str">
            <v>IN</v>
          </cell>
          <cell r="K356">
            <v>39878</v>
          </cell>
          <cell r="L356">
            <v>0</v>
          </cell>
        </row>
        <row r="357">
          <cell r="B357" t="str">
            <v>37244</v>
          </cell>
          <cell r="C357" t="str">
            <v>Active</v>
          </cell>
          <cell r="D357" t="str">
            <v>37244 - Customer</v>
          </cell>
          <cell r="E357" t="str">
            <v>2007/12/04</v>
          </cell>
          <cell r="H357" t="str">
            <v>NC</v>
          </cell>
          <cell r="K357">
            <v>39420</v>
          </cell>
          <cell r="L357">
            <v>0</v>
          </cell>
        </row>
        <row r="358">
          <cell r="B358" t="str">
            <v>37301</v>
          </cell>
          <cell r="C358" t="str">
            <v>Active</v>
          </cell>
          <cell r="D358" t="str">
            <v>37301 - Customer</v>
          </cell>
          <cell r="E358" t="str">
            <v>2010/08/31</v>
          </cell>
          <cell r="H358" t="str">
            <v>MA</v>
          </cell>
          <cell r="I358" t="str">
            <v>Lewis Conversion</v>
          </cell>
          <cell r="J358" t="str">
            <v>Closed</v>
          </cell>
          <cell r="K358">
            <v>40421</v>
          </cell>
          <cell r="L358">
            <v>0</v>
          </cell>
        </row>
        <row r="359">
          <cell r="B359" t="str">
            <v>37304</v>
          </cell>
          <cell r="C359" t="str">
            <v>Active</v>
          </cell>
          <cell r="D359" t="str">
            <v>37304 - Customer</v>
          </cell>
          <cell r="E359" t="str">
            <v>2007/05/31</v>
          </cell>
          <cell r="H359" t="str">
            <v>PA</v>
          </cell>
          <cell r="K359">
            <v>39233</v>
          </cell>
          <cell r="L359">
            <v>0</v>
          </cell>
        </row>
        <row r="360">
          <cell r="B360" t="str">
            <v>37314</v>
          </cell>
          <cell r="C360" t="str">
            <v>Active</v>
          </cell>
          <cell r="D360" t="str">
            <v>37314 - Customer</v>
          </cell>
          <cell r="E360" t="str">
            <v>2010/01/01</v>
          </cell>
          <cell r="H360" t="str">
            <v>TX</v>
          </cell>
          <cell r="K360">
            <v>40179</v>
          </cell>
          <cell r="L360">
            <v>0</v>
          </cell>
        </row>
        <row r="361">
          <cell r="B361" t="str">
            <v>37323</v>
          </cell>
          <cell r="C361" t="str">
            <v>Active</v>
          </cell>
          <cell r="D361" t="str">
            <v>37323 - Customer</v>
          </cell>
          <cell r="E361" t="str">
            <v>2009/03/06</v>
          </cell>
          <cell r="H361" t="str">
            <v>MO</v>
          </cell>
          <cell r="K361">
            <v>39878</v>
          </cell>
          <cell r="L361">
            <v>0</v>
          </cell>
        </row>
        <row r="362">
          <cell r="B362" t="str">
            <v>37324</v>
          </cell>
          <cell r="C362" t="str">
            <v>Active</v>
          </cell>
          <cell r="D362" t="str">
            <v>37324 - Customer</v>
          </cell>
          <cell r="E362" t="str">
            <v>2010/03/31</v>
          </cell>
          <cell r="H362" t="str">
            <v>TX</v>
          </cell>
          <cell r="K362">
            <v>40268</v>
          </cell>
          <cell r="L362">
            <v>0</v>
          </cell>
        </row>
        <row r="363">
          <cell r="B363" t="str">
            <v>37325</v>
          </cell>
          <cell r="C363" t="str">
            <v>Active</v>
          </cell>
          <cell r="D363" t="str">
            <v>37325 - Customer</v>
          </cell>
          <cell r="E363" t="str">
            <v>2007/07/01</v>
          </cell>
          <cell r="H363" t="str">
            <v>TX</v>
          </cell>
          <cell r="I363" t="str">
            <v>Pricing Followup</v>
          </cell>
          <cell r="K363">
            <v>39264</v>
          </cell>
          <cell r="L363">
            <v>0</v>
          </cell>
        </row>
        <row r="364">
          <cell r="B364" t="str">
            <v>37330</v>
          </cell>
          <cell r="C364" t="str">
            <v>Active</v>
          </cell>
          <cell r="D364" t="str">
            <v>37330 - Customer</v>
          </cell>
          <cell r="E364" t="str">
            <v>2008/11/20</v>
          </cell>
          <cell r="F364" t="str">
            <v>2009/04/17</v>
          </cell>
          <cell r="H364" t="str">
            <v>AR</v>
          </cell>
          <cell r="K364">
            <v>39772</v>
          </cell>
          <cell r="L364">
            <v>39920</v>
          </cell>
        </row>
        <row r="365">
          <cell r="B365" t="str">
            <v>37345a</v>
          </cell>
          <cell r="C365" t="str">
            <v>Not-active</v>
          </cell>
          <cell r="D365" t="str">
            <v>37345a - Customer</v>
          </cell>
          <cell r="E365" t="str">
            <v>2005/11/14</v>
          </cell>
          <cell r="F365" t="str">
            <v>2009/04/30</v>
          </cell>
          <cell r="H365" t="str">
            <v>TX</v>
          </cell>
          <cell r="K365">
            <v>38670</v>
          </cell>
          <cell r="L365">
            <v>39933</v>
          </cell>
        </row>
        <row r="366">
          <cell r="B366" t="str">
            <v>37345b</v>
          </cell>
          <cell r="C366" t="str">
            <v>Active</v>
          </cell>
          <cell r="D366" t="str">
            <v>37345b - Customer</v>
          </cell>
          <cell r="E366" t="str">
            <v>2005/11/14</v>
          </cell>
          <cell r="H366" t="str">
            <v>TX</v>
          </cell>
          <cell r="I366" t="str">
            <v>Pricing Followup</v>
          </cell>
          <cell r="K366">
            <v>38670</v>
          </cell>
          <cell r="L366">
            <v>0</v>
          </cell>
        </row>
        <row r="367">
          <cell r="B367" t="str">
            <v>37346</v>
          </cell>
          <cell r="C367" t="str">
            <v>Not-active</v>
          </cell>
          <cell r="D367" t="str">
            <v>37346 - Customer</v>
          </cell>
          <cell r="E367" t="str">
            <v>2007/12/31</v>
          </cell>
          <cell r="F367" t="str">
            <v>2008/11/10</v>
          </cell>
          <cell r="H367" t="str">
            <v>LA</v>
          </cell>
          <cell r="K367">
            <v>39447</v>
          </cell>
          <cell r="L367">
            <v>39762</v>
          </cell>
        </row>
        <row r="368">
          <cell r="B368" t="str">
            <v>37350</v>
          </cell>
          <cell r="C368" t="str">
            <v>Active</v>
          </cell>
          <cell r="D368" t="str">
            <v>37350 - Customer</v>
          </cell>
          <cell r="E368" t="str">
            <v>2011/05/25</v>
          </cell>
          <cell r="H368" t="str">
            <v>IA</v>
          </cell>
          <cell r="K368">
            <v>40688</v>
          </cell>
          <cell r="L368">
            <v>0</v>
          </cell>
        </row>
        <row r="369">
          <cell r="B369" t="str">
            <v>37353</v>
          </cell>
          <cell r="C369" t="str">
            <v>Active</v>
          </cell>
          <cell r="D369" t="str">
            <v>37353 - Customer</v>
          </cell>
          <cell r="E369" t="str">
            <v>2008/03/12</v>
          </cell>
          <cell r="H369" t="str">
            <v>OK</v>
          </cell>
          <cell r="K369">
            <v>39519</v>
          </cell>
          <cell r="L369">
            <v>0</v>
          </cell>
        </row>
        <row r="370">
          <cell r="B370" t="str">
            <v>37355</v>
          </cell>
          <cell r="C370" t="str">
            <v>Not-active</v>
          </cell>
          <cell r="D370" t="str">
            <v>37355 - Customer</v>
          </cell>
          <cell r="E370" t="str">
            <v>2007/12/31</v>
          </cell>
          <cell r="F370" t="str">
            <v>2007/12/31</v>
          </cell>
          <cell r="K370">
            <v>39447</v>
          </cell>
          <cell r="L370">
            <v>39447</v>
          </cell>
        </row>
        <row r="371">
          <cell r="B371" t="str">
            <v>37356</v>
          </cell>
          <cell r="C371" t="str">
            <v>Active</v>
          </cell>
          <cell r="D371" t="str">
            <v>37356 - Customer</v>
          </cell>
          <cell r="E371" t="str">
            <v>2006/04/13</v>
          </cell>
          <cell r="H371" t="str">
            <v>SC</v>
          </cell>
          <cell r="K371">
            <v>38820</v>
          </cell>
          <cell r="L371">
            <v>0</v>
          </cell>
        </row>
        <row r="372">
          <cell r="B372" t="str">
            <v>37358</v>
          </cell>
          <cell r="C372" t="str">
            <v>Active</v>
          </cell>
          <cell r="D372" t="str">
            <v>37358 - Customer</v>
          </cell>
          <cell r="E372" t="str">
            <v>2006/10/31</v>
          </cell>
          <cell r="H372" t="str">
            <v>HI</v>
          </cell>
          <cell r="K372">
            <v>39021</v>
          </cell>
          <cell r="L372">
            <v>0</v>
          </cell>
        </row>
        <row r="373">
          <cell r="B373" t="str">
            <v>37362</v>
          </cell>
          <cell r="C373" t="str">
            <v>Active</v>
          </cell>
          <cell r="D373" t="str">
            <v>37362 - Customer</v>
          </cell>
          <cell r="E373" t="str">
            <v>2009/06/24</v>
          </cell>
          <cell r="H373" t="str">
            <v>NV</v>
          </cell>
          <cell r="K373">
            <v>39988</v>
          </cell>
          <cell r="L373">
            <v>0</v>
          </cell>
        </row>
        <row r="374">
          <cell r="B374" t="str">
            <v>37371</v>
          </cell>
          <cell r="C374" t="str">
            <v>Active</v>
          </cell>
          <cell r="D374" t="str">
            <v>37371 - Customer</v>
          </cell>
          <cell r="E374" t="str">
            <v>2008/02/28</v>
          </cell>
          <cell r="H374" t="str">
            <v>AL</v>
          </cell>
          <cell r="K374">
            <v>39506</v>
          </cell>
          <cell r="L374">
            <v>0</v>
          </cell>
        </row>
        <row r="375">
          <cell r="B375" t="str">
            <v>37372</v>
          </cell>
          <cell r="C375" t="str">
            <v>Active</v>
          </cell>
          <cell r="D375" t="str">
            <v>37372 - Customer</v>
          </cell>
          <cell r="E375" t="str">
            <v>2005/08/12</v>
          </cell>
          <cell r="H375" t="str">
            <v>LA</v>
          </cell>
          <cell r="K375">
            <v>38576</v>
          </cell>
          <cell r="L375">
            <v>0</v>
          </cell>
        </row>
        <row r="376">
          <cell r="B376" t="str">
            <v>37384</v>
          </cell>
          <cell r="C376" t="str">
            <v>Active</v>
          </cell>
          <cell r="D376" t="str">
            <v>37384 - Customer</v>
          </cell>
          <cell r="E376" t="str">
            <v>2008/04/04</v>
          </cell>
          <cell r="H376" t="str">
            <v>AR</v>
          </cell>
          <cell r="K376">
            <v>39542</v>
          </cell>
          <cell r="L376">
            <v>0</v>
          </cell>
        </row>
        <row r="377">
          <cell r="B377" t="str">
            <v>37390</v>
          </cell>
          <cell r="C377" t="str">
            <v>Active</v>
          </cell>
          <cell r="D377" t="str">
            <v>37390 - Customer</v>
          </cell>
          <cell r="E377" t="str">
            <v>2011/05/20</v>
          </cell>
          <cell r="H377" t="str">
            <v>VA</v>
          </cell>
          <cell r="K377">
            <v>40683</v>
          </cell>
          <cell r="L377">
            <v>0</v>
          </cell>
        </row>
        <row r="378">
          <cell r="B378" t="str">
            <v>37395</v>
          </cell>
          <cell r="C378" t="str">
            <v>Active</v>
          </cell>
          <cell r="D378" t="str">
            <v>37395 - Customer</v>
          </cell>
          <cell r="E378" t="str">
            <v>2010/11/01</v>
          </cell>
          <cell r="H378" t="str">
            <v>NJ</v>
          </cell>
          <cell r="K378">
            <v>40483</v>
          </cell>
          <cell r="L378">
            <v>0</v>
          </cell>
        </row>
        <row r="379">
          <cell r="B379" t="str">
            <v>37395</v>
          </cell>
          <cell r="C379" t="str">
            <v>Not-active</v>
          </cell>
          <cell r="D379" t="str">
            <v>37395 - Customer</v>
          </cell>
          <cell r="E379" t="str">
            <v>2007/07/18</v>
          </cell>
          <cell r="F379" t="str">
            <v>2009/04/30</v>
          </cell>
          <cell r="H379" t="str">
            <v>NJ</v>
          </cell>
          <cell r="K379">
            <v>39281</v>
          </cell>
          <cell r="L379">
            <v>39933</v>
          </cell>
        </row>
        <row r="380">
          <cell r="B380" t="str">
            <v>37420</v>
          </cell>
          <cell r="C380" t="str">
            <v>Active</v>
          </cell>
          <cell r="D380" t="str">
            <v>37420 - Customer</v>
          </cell>
          <cell r="E380" t="str">
            <v>2009/11/09</v>
          </cell>
          <cell r="H380" t="str">
            <v>TX</v>
          </cell>
          <cell r="K380">
            <v>40126</v>
          </cell>
          <cell r="L380">
            <v>0</v>
          </cell>
        </row>
        <row r="381">
          <cell r="B381" t="str">
            <v>37450</v>
          </cell>
          <cell r="C381" t="str">
            <v>Active</v>
          </cell>
          <cell r="D381" t="str">
            <v>37450 - Customer</v>
          </cell>
          <cell r="E381" t="str">
            <v>2010/09/22</v>
          </cell>
          <cell r="H381" t="str">
            <v>PA</v>
          </cell>
          <cell r="K381">
            <v>40443</v>
          </cell>
          <cell r="L381">
            <v>0</v>
          </cell>
        </row>
        <row r="382">
          <cell r="B382" t="str">
            <v>37501</v>
          </cell>
          <cell r="C382" t="str">
            <v>Active</v>
          </cell>
          <cell r="D382" t="str">
            <v>37501 - Customer</v>
          </cell>
          <cell r="E382" t="str">
            <v>2011/08/18</v>
          </cell>
          <cell r="H382" t="str">
            <v>LA</v>
          </cell>
          <cell r="I382" t="str">
            <v>Lewis Conversion</v>
          </cell>
          <cell r="J382" t="str">
            <v>In progress</v>
          </cell>
          <cell r="K382">
            <v>40773</v>
          </cell>
          <cell r="L382">
            <v>0</v>
          </cell>
        </row>
        <row r="383">
          <cell r="B383" t="str">
            <v>37755</v>
          </cell>
          <cell r="C383" t="str">
            <v>Active</v>
          </cell>
          <cell r="D383" t="str">
            <v>37755 - Customer</v>
          </cell>
          <cell r="E383" t="str">
            <v>2008/05/22</v>
          </cell>
          <cell r="H383" t="str">
            <v>LA</v>
          </cell>
          <cell r="K383">
            <v>39590</v>
          </cell>
          <cell r="L383">
            <v>0</v>
          </cell>
        </row>
        <row r="384">
          <cell r="B384" t="str">
            <v>37760</v>
          </cell>
          <cell r="C384" t="str">
            <v>Active</v>
          </cell>
          <cell r="D384" t="str">
            <v>37760 - Customer</v>
          </cell>
          <cell r="E384" t="str">
            <v>2011/03/31</v>
          </cell>
          <cell r="H384" t="str">
            <v>CA</v>
          </cell>
          <cell r="K384">
            <v>40633</v>
          </cell>
          <cell r="L384">
            <v>0</v>
          </cell>
        </row>
        <row r="385">
          <cell r="B385" t="str">
            <v>37767</v>
          </cell>
          <cell r="C385" t="str">
            <v>Not-active</v>
          </cell>
          <cell r="D385" t="str">
            <v>37767 - Customer</v>
          </cell>
          <cell r="E385" t="str">
            <v>2007/02/19</v>
          </cell>
          <cell r="F385" t="str">
            <v>2010/02/28</v>
          </cell>
          <cell r="H385" t="str">
            <v>IL</v>
          </cell>
          <cell r="K385">
            <v>39132</v>
          </cell>
          <cell r="L385">
            <v>40237</v>
          </cell>
        </row>
        <row r="386">
          <cell r="B386" t="str">
            <v>38100</v>
          </cell>
          <cell r="C386" t="str">
            <v>Active</v>
          </cell>
          <cell r="D386" t="str">
            <v>38100 - Customer</v>
          </cell>
          <cell r="E386" t="str">
            <v>2010/11/03</v>
          </cell>
          <cell r="H386" t="str">
            <v>PR</v>
          </cell>
          <cell r="K386">
            <v>40485</v>
          </cell>
          <cell r="L386">
            <v>0</v>
          </cell>
        </row>
        <row r="387">
          <cell r="B387" t="str">
            <v>38101</v>
          </cell>
          <cell r="C387" t="str">
            <v>Active</v>
          </cell>
          <cell r="D387" t="str">
            <v>38101 - Customer</v>
          </cell>
          <cell r="E387" t="str">
            <v>2010/12/06</v>
          </cell>
          <cell r="H387" t="str">
            <v>IL</v>
          </cell>
          <cell r="I387" t="str">
            <v>Lewis Conversion</v>
          </cell>
          <cell r="J387" t="str">
            <v>Closed</v>
          </cell>
          <cell r="K387">
            <v>40518</v>
          </cell>
          <cell r="L387">
            <v>0</v>
          </cell>
        </row>
        <row r="388">
          <cell r="B388" t="str">
            <v>40000</v>
          </cell>
          <cell r="C388" t="str">
            <v>Not-active</v>
          </cell>
          <cell r="D388" t="str">
            <v>40000 - Customer</v>
          </cell>
          <cell r="E388" t="str">
            <v>2008/11/19</v>
          </cell>
          <cell r="F388" t="str">
            <v>2008/11/20</v>
          </cell>
          <cell r="H388" t="str">
            <v>TX</v>
          </cell>
          <cell r="K388">
            <v>39771</v>
          </cell>
          <cell r="L388">
            <v>39772</v>
          </cell>
        </row>
        <row r="389">
          <cell r="B389" t="str">
            <v>41201</v>
          </cell>
          <cell r="C389" t="str">
            <v>Active</v>
          </cell>
          <cell r="D389" t="str">
            <v>41201 - Customer</v>
          </cell>
          <cell r="E389" t="str">
            <v>2010/12/29</v>
          </cell>
          <cell r="H389" t="str">
            <v>TX</v>
          </cell>
          <cell r="I389" t="str">
            <v>Lewis Conversion</v>
          </cell>
          <cell r="J389" t="str">
            <v>Not awarded</v>
          </cell>
          <cell r="K389">
            <v>40541</v>
          </cell>
          <cell r="L389">
            <v>0</v>
          </cell>
        </row>
        <row r="390">
          <cell r="B390" t="str">
            <v>42043</v>
          </cell>
          <cell r="C390" t="str">
            <v>Active</v>
          </cell>
          <cell r="D390" t="str">
            <v>42043 - Customer</v>
          </cell>
          <cell r="E390" t="str">
            <v>2004/01/01</v>
          </cell>
          <cell r="F390" t="str">
            <v>2009/04/30</v>
          </cell>
          <cell r="H390" t="str">
            <v>TX</v>
          </cell>
          <cell r="K390">
            <v>37987</v>
          </cell>
          <cell r="L390">
            <v>39933</v>
          </cell>
        </row>
        <row r="391">
          <cell r="B391" t="str">
            <v>42200</v>
          </cell>
          <cell r="C391" t="str">
            <v>Active</v>
          </cell>
          <cell r="D391" t="str">
            <v>42200 - Customer</v>
          </cell>
          <cell r="E391" t="str">
            <v>2009/05/12</v>
          </cell>
          <cell r="H391" t="str">
            <v>GA</v>
          </cell>
          <cell r="I391" t="str">
            <v>Startup</v>
          </cell>
          <cell r="K391">
            <v>39945</v>
          </cell>
          <cell r="L391">
            <v>0</v>
          </cell>
        </row>
        <row r="392">
          <cell r="B392" t="str">
            <v>42210</v>
          </cell>
          <cell r="C392" t="str">
            <v>Not-active</v>
          </cell>
          <cell r="D392" t="str">
            <v>42210 - Customer</v>
          </cell>
          <cell r="E392" t="str">
            <v>2009/06/15</v>
          </cell>
          <cell r="F392" t="str">
            <v>2009/10/31</v>
          </cell>
          <cell r="H392" t="str">
            <v>TX</v>
          </cell>
          <cell r="K392">
            <v>39979</v>
          </cell>
          <cell r="L392">
            <v>40117</v>
          </cell>
        </row>
        <row r="393">
          <cell r="B393" t="str">
            <v>42220</v>
          </cell>
          <cell r="C393" t="str">
            <v>Active</v>
          </cell>
          <cell r="D393" t="str">
            <v>42220 - Customer</v>
          </cell>
          <cell r="E393" t="str">
            <v>2010/07/31</v>
          </cell>
          <cell r="H393" t="str">
            <v>IN</v>
          </cell>
          <cell r="K393">
            <v>40390</v>
          </cell>
          <cell r="L393">
            <v>0</v>
          </cell>
        </row>
        <row r="394">
          <cell r="B394" t="str">
            <v>42233</v>
          </cell>
          <cell r="C394" t="str">
            <v>Active</v>
          </cell>
          <cell r="D394" t="str">
            <v>42233 - Customer</v>
          </cell>
          <cell r="E394" t="str">
            <v>2005/06/30</v>
          </cell>
          <cell r="H394" t="str">
            <v>OK</v>
          </cell>
          <cell r="K394">
            <v>38533</v>
          </cell>
          <cell r="L394">
            <v>0</v>
          </cell>
        </row>
        <row r="395">
          <cell r="B395" t="str">
            <v>42270</v>
          </cell>
          <cell r="C395" t="str">
            <v>Active</v>
          </cell>
          <cell r="D395" t="str">
            <v>42270 - Customer</v>
          </cell>
          <cell r="E395" t="str">
            <v>2010/10/27</v>
          </cell>
          <cell r="H395" t="str">
            <v>AL</v>
          </cell>
          <cell r="K395">
            <v>40478</v>
          </cell>
          <cell r="L395">
            <v>0</v>
          </cell>
        </row>
        <row r="396">
          <cell r="B396" t="str">
            <v>42301</v>
          </cell>
          <cell r="C396" t="str">
            <v>Active</v>
          </cell>
          <cell r="D396" t="str">
            <v>42301 - Customer</v>
          </cell>
          <cell r="E396" t="str">
            <v>2011/03/29</v>
          </cell>
          <cell r="H396" t="str">
            <v>OK</v>
          </cell>
          <cell r="K396">
            <v>40631</v>
          </cell>
          <cell r="L396">
            <v>0</v>
          </cell>
        </row>
        <row r="397">
          <cell r="B397" t="str">
            <v>42333</v>
          </cell>
          <cell r="C397" t="str">
            <v>Not-active</v>
          </cell>
          <cell r="D397" t="str">
            <v>42333 - Customer</v>
          </cell>
          <cell r="E397" t="str">
            <v>2007/12/31</v>
          </cell>
          <cell r="F397" t="str">
            <v>2008/04/04</v>
          </cell>
          <cell r="H397" t="str">
            <v>TX</v>
          </cell>
          <cell r="K397">
            <v>39447</v>
          </cell>
          <cell r="L397">
            <v>39542</v>
          </cell>
        </row>
        <row r="398">
          <cell r="B398" t="str">
            <v>42375</v>
          </cell>
          <cell r="C398" t="str">
            <v>Not-active</v>
          </cell>
          <cell r="D398" t="str">
            <v>42375 - Customer</v>
          </cell>
          <cell r="E398" t="str">
            <v>2009/01/20</v>
          </cell>
          <cell r="F398" t="str">
            <v>2009/02/12</v>
          </cell>
          <cell r="H398" t="str">
            <v>TX</v>
          </cell>
          <cell r="K398">
            <v>39833</v>
          </cell>
          <cell r="L398">
            <v>39856</v>
          </cell>
        </row>
        <row r="399">
          <cell r="B399" t="str">
            <v>42395</v>
          </cell>
          <cell r="C399" t="str">
            <v>Not-active</v>
          </cell>
          <cell r="D399" t="str">
            <v>42395 - Customer</v>
          </cell>
          <cell r="E399" t="str">
            <v>2009/03/09</v>
          </cell>
          <cell r="F399" t="str">
            <v>2009/03/11</v>
          </cell>
          <cell r="H399" t="str">
            <v>TX</v>
          </cell>
          <cell r="K399">
            <v>39881</v>
          </cell>
          <cell r="L399">
            <v>39883</v>
          </cell>
        </row>
        <row r="400">
          <cell r="B400" t="str">
            <v>42396</v>
          </cell>
          <cell r="C400" t="str">
            <v>Not-active</v>
          </cell>
          <cell r="D400" t="str">
            <v>42396 - Customer</v>
          </cell>
          <cell r="E400" t="str">
            <v>2009/03/25</v>
          </cell>
          <cell r="F400" t="str">
            <v>2009/03/31</v>
          </cell>
          <cell r="H400" t="str">
            <v>TX</v>
          </cell>
          <cell r="K400">
            <v>39897</v>
          </cell>
          <cell r="L400">
            <v>39903</v>
          </cell>
        </row>
        <row r="401">
          <cell r="B401" t="str">
            <v>42792</v>
          </cell>
          <cell r="C401" t="str">
            <v>Active</v>
          </cell>
          <cell r="D401" t="str">
            <v>42792 - Customer</v>
          </cell>
          <cell r="E401" t="str">
            <v>2009/06/01</v>
          </cell>
          <cell r="H401" t="str">
            <v>TX</v>
          </cell>
          <cell r="K401">
            <v>39965</v>
          </cell>
          <cell r="L401">
            <v>0</v>
          </cell>
        </row>
        <row r="402">
          <cell r="B402" t="str">
            <v>42793</v>
          </cell>
          <cell r="C402" t="str">
            <v>Active</v>
          </cell>
          <cell r="D402" t="str">
            <v>42793 - Customer</v>
          </cell>
          <cell r="E402" t="str">
            <v>2007/12/31</v>
          </cell>
          <cell r="H402" t="str">
            <v>TX</v>
          </cell>
          <cell r="K402">
            <v>39447</v>
          </cell>
          <cell r="L402">
            <v>0</v>
          </cell>
        </row>
        <row r="403">
          <cell r="B403" t="str">
            <v>44101</v>
          </cell>
          <cell r="C403" t="str">
            <v>Active</v>
          </cell>
          <cell r="D403" t="str">
            <v>44101 - Customer</v>
          </cell>
          <cell r="E403" t="str">
            <v>2010/10/18</v>
          </cell>
          <cell r="H403" t="str">
            <v>TX</v>
          </cell>
          <cell r="I403" t="str">
            <v>Lewis Conversion</v>
          </cell>
          <cell r="J403" t="str">
            <v>Not awarded</v>
          </cell>
          <cell r="K403">
            <v>40469</v>
          </cell>
          <cell r="L403">
            <v>0</v>
          </cell>
        </row>
        <row r="404">
          <cell r="B404" t="str">
            <v>44301</v>
          </cell>
          <cell r="C404" t="str">
            <v>Active</v>
          </cell>
          <cell r="D404" t="str">
            <v>44301 - Customer</v>
          </cell>
          <cell r="E404" t="str">
            <v>2011/03/01</v>
          </cell>
          <cell r="H404" t="str">
            <v>TX</v>
          </cell>
          <cell r="I404" t="str">
            <v>Lewis Conversion</v>
          </cell>
          <cell r="J404" t="str">
            <v>Closed</v>
          </cell>
          <cell r="K404">
            <v>40603</v>
          </cell>
          <cell r="L404">
            <v>0</v>
          </cell>
        </row>
        <row r="405">
          <cell r="B405" t="str">
            <v>44323</v>
          </cell>
          <cell r="C405" t="str">
            <v>Active</v>
          </cell>
          <cell r="D405" t="str">
            <v>44323 - Customer</v>
          </cell>
          <cell r="E405" t="str">
            <v>2001/05/08</v>
          </cell>
          <cell r="F405" t="str">
            <v>2008/09/15</v>
          </cell>
          <cell r="H405" t="str">
            <v>AL</v>
          </cell>
          <cell r="K405">
            <v>37019</v>
          </cell>
          <cell r="L405">
            <v>39706</v>
          </cell>
        </row>
        <row r="406">
          <cell r="B406" t="str">
            <v>44327</v>
          </cell>
          <cell r="C406" t="str">
            <v>Not-active</v>
          </cell>
          <cell r="D406" t="str">
            <v>44327 - Customer</v>
          </cell>
          <cell r="E406" t="str">
            <v>2007/12/31</v>
          </cell>
          <cell r="F406" t="str">
            <v>2008/09/14</v>
          </cell>
          <cell r="H406" t="str">
            <v>AL</v>
          </cell>
          <cell r="K406">
            <v>39447</v>
          </cell>
          <cell r="L406">
            <v>39705</v>
          </cell>
        </row>
        <row r="407">
          <cell r="B407" t="str">
            <v>45301</v>
          </cell>
          <cell r="C407" t="str">
            <v>Active</v>
          </cell>
          <cell r="D407" t="str">
            <v>45301 - Customer</v>
          </cell>
          <cell r="E407" t="str">
            <v>2011/08/08</v>
          </cell>
          <cell r="H407" t="str">
            <v>WV</v>
          </cell>
          <cell r="I407" t="str">
            <v>Lewis Conversion</v>
          </cell>
          <cell r="J407" t="str">
            <v>Closed</v>
          </cell>
          <cell r="K407">
            <v>40763</v>
          </cell>
          <cell r="L407">
            <v>0</v>
          </cell>
        </row>
        <row r="408">
          <cell r="B408" t="str">
            <v>45684</v>
          </cell>
          <cell r="C408" t="str">
            <v>Not-active</v>
          </cell>
          <cell r="D408" t="str">
            <v>45684 - Customer</v>
          </cell>
          <cell r="E408" t="str">
            <v>2004/01/01</v>
          </cell>
          <cell r="F408" t="str">
            <v>2009/04/30</v>
          </cell>
          <cell r="H408" t="str">
            <v>TX</v>
          </cell>
          <cell r="K408">
            <v>37987</v>
          </cell>
          <cell r="L408">
            <v>39933</v>
          </cell>
        </row>
        <row r="409">
          <cell r="B409" t="str">
            <v>46104</v>
          </cell>
          <cell r="C409" t="str">
            <v>Active</v>
          </cell>
          <cell r="D409" t="str">
            <v>46104 - Customer</v>
          </cell>
          <cell r="E409" t="str">
            <v>2007/05/21</v>
          </cell>
          <cell r="H409" t="str">
            <v>TX</v>
          </cell>
          <cell r="K409">
            <v>39223</v>
          </cell>
          <cell r="L409">
            <v>0</v>
          </cell>
        </row>
        <row r="410">
          <cell r="B410" t="str">
            <v>46450</v>
          </cell>
          <cell r="C410" t="str">
            <v>Not-active</v>
          </cell>
          <cell r="D410" t="str">
            <v>46450 - Customer</v>
          </cell>
          <cell r="E410" t="str">
            <v>2009/02/23</v>
          </cell>
          <cell r="F410" t="str">
            <v>2009/03/02</v>
          </cell>
          <cell r="H410" t="str">
            <v>OH</v>
          </cell>
          <cell r="K410">
            <v>39867</v>
          </cell>
          <cell r="L410">
            <v>39874</v>
          </cell>
        </row>
        <row r="411">
          <cell r="B411" t="str">
            <v>46540</v>
          </cell>
          <cell r="C411" t="str">
            <v>Active</v>
          </cell>
          <cell r="D411" t="str">
            <v>46540 - Customer</v>
          </cell>
          <cell r="E411" t="str">
            <v>2009/08/27</v>
          </cell>
          <cell r="H411" t="str">
            <v>WA</v>
          </cell>
          <cell r="K411">
            <v>40052</v>
          </cell>
          <cell r="L411">
            <v>0</v>
          </cell>
        </row>
        <row r="412">
          <cell r="B412" t="str">
            <v>46554</v>
          </cell>
          <cell r="C412" t="str">
            <v>Active</v>
          </cell>
          <cell r="D412" t="str">
            <v>46554 - Customer</v>
          </cell>
          <cell r="E412" t="str">
            <v>2010/07/06</v>
          </cell>
          <cell r="H412" t="str">
            <v>PA</v>
          </cell>
          <cell r="K412">
            <v>40365</v>
          </cell>
          <cell r="L412">
            <v>0</v>
          </cell>
        </row>
        <row r="413">
          <cell r="B413" t="str">
            <v>46555</v>
          </cell>
          <cell r="C413" t="str">
            <v>Active</v>
          </cell>
          <cell r="D413" t="str">
            <v>46555 - Customer</v>
          </cell>
          <cell r="E413" t="str">
            <v>2010/01/01</v>
          </cell>
          <cell r="H413" t="str">
            <v>TX</v>
          </cell>
          <cell r="K413">
            <v>40179</v>
          </cell>
          <cell r="L413">
            <v>0</v>
          </cell>
        </row>
        <row r="414">
          <cell r="B414" t="str">
            <v>46555</v>
          </cell>
          <cell r="C414" t="str">
            <v>Not-active</v>
          </cell>
          <cell r="D414" t="str">
            <v>46555 - Customer</v>
          </cell>
          <cell r="E414" t="str">
            <v>2006/11/17</v>
          </cell>
          <cell r="F414" t="str">
            <v>9999/01/01</v>
          </cell>
          <cell r="H414" t="str">
            <v>TX</v>
          </cell>
          <cell r="K414">
            <v>39038</v>
          </cell>
          <cell r="L414">
            <v>2958101</v>
          </cell>
        </row>
        <row r="415">
          <cell r="B415" t="str">
            <v>46575</v>
          </cell>
          <cell r="C415" t="str">
            <v>Active</v>
          </cell>
          <cell r="D415" t="str">
            <v>46575 - Customer</v>
          </cell>
          <cell r="E415" t="str">
            <v>2010/05/27</v>
          </cell>
          <cell r="F415" t="str">
            <v>2011/05/02</v>
          </cell>
          <cell r="H415" t="str">
            <v>WA</v>
          </cell>
          <cell r="K415">
            <v>40325</v>
          </cell>
          <cell r="L415">
            <v>40665</v>
          </cell>
        </row>
        <row r="416">
          <cell r="B416" t="str">
            <v>46696</v>
          </cell>
          <cell r="C416" t="str">
            <v>Active</v>
          </cell>
          <cell r="D416" t="str">
            <v>46696 - Customer</v>
          </cell>
          <cell r="E416" t="str">
            <v>2008/05/01</v>
          </cell>
          <cell r="H416" t="str">
            <v>TX</v>
          </cell>
          <cell r="K416">
            <v>39569</v>
          </cell>
          <cell r="L416">
            <v>0</v>
          </cell>
        </row>
        <row r="417">
          <cell r="B417" t="str">
            <v>46700</v>
          </cell>
          <cell r="C417" t="str">
            <v>Active</v>
          </cell>
          <cell r="D417" t="str">
            <v>46700 - Customer</v>
          </cell>
          <cell r="E417" t="str">
            <v>2010/07/10</v>
          </cell>
          <cell r="H417" t="str">
            <v>LA</v>
          </cell>
          <cell r="I417" t="str">
            <v>Lewis Conversion</v>
          </cell>
          <cell r="J417" t="str">
            <v>Closed</v>
          </cell>
          <cell r="K417">
            <v>40369</v>
          </cell>
          <cell r="L417">
            <v>0</v>
          </cell>
        </row>
        <row r="418">
          <cell r="B418" t="str">
            <v>46705</v>
          </cell>
          <cell r="C418" t="str">
            <v>Active</v>
          </cell>
          <cell r="D418" t="str">
            <v>46705 - Customer</v>
          </cell>
          <cell r="E418" t="str">
            <v>2011/09/02</v>
          </cell>
          <cell r="H418" t="str">
            <v>TX</v>
          </cell>
          <cell r="K418">
            <v>40788</v>
          </cell>
          <cell r="L418">
            <v>0</v>
          </cell>
        </row>
        <row r="419">
          <cell r="B419" t="str">
            <v>46714</v>
          </cell>
          <cell r="C419" t="str">
            <v>Active</v>
          </cell>
          <cell r="D419" t="str">
            <v>46714 - Customer</v>
          </cell>
          <cell r="E419" t="str">
            <v>2008/03/03</v>
          </cell>
          <cell r="H419" t="str">
            <v>TX</v>
          </cell>
          <cell r="K419">
            <v>39510</v>
          </cell>
          <cell r="L419">
            <v>0</v>
          </cell>
        </row>
        <row r="420">
          <cell r="B420" t="str">
            <v>47701</v>
          </cell>
          <cell r="C420" t="str">
            <v>Active</v>
          </cell>
          <cell r="D420" t="str">
            <v>47701 - Customer</v>
          </cell>
          <cell r="E420" t="str">
            <v>2011/05/13</v>
          </cell>
          <cell r="H420" t="str">
            <v>TX</v>
          </cell>
          <cell r="K420">
            <v>40676</v>
          </cell>
          <cell r="L420">
            <v>0</v>
          </cell>
        </row>
        <row r="421">
          <cell r="B421" t="str">
            <v>51100</v>
          </cell>
          <cell r="C421" t="str">
            <v>Active</v>
          </cell>
          <cell r="D421" t="str">
            <v>51100 - Customer</v>
          </cell>
          <cell r="E421" t="str">
            <v>2010/10/12</v>
          </cell>
          <cell r="H421" t="str">
            <v>KS</v>
          </cell>
          <cell r="K421">
            <v>40463</v>
          </cell>
          <cell r="L421">
            <v>0</v>
          </cell>
        </row>
        <row r="422">
          <cell r="B422" t="str">
            <v>51152</v>
          </cell>
          <cell r="C422" t="str">
            <v>Active</v>
          </cell>
          <cell r="D422" t="str">
            <v>51152 - Customer</v>
          </cell>
          <cell r="E422" t="str">
            <v>2006/06/05</v>
          </cell>
          <cell r="H422" t="str">
            <v>TX</v>
          </cell>
          <cell r="K422">
            <v>38873</v>
          </cell>
          <cell r="L422">
            <v>0</v>
          </cell>
        </row>
        <row r="423">
          <cell r="B423" t="str">
            <v>51253</v>
          </cell>
          <cell r="C423" t="str">
            <v>Active</v>
          </cell>
          <cell r="D423" t="str">
            <v>51253 - Customer</v>
          </cell>
          <cell r="E423" t="str">
            <v>2011/01/27</v>
          </cell>
          <cell r="H423" t="str">
            <v>LA</v>
          </cell>
          <cell r="I423" t="str">
            <v>Lewis Conversion</v>
          </cell>
          <cell r="J423" t="str">
            <v>Closed</v>
          </cell>
          <cell r="K423">
            <v>40570</v>
          </cell>
          <cell r="L423">
            <v>0</v>
          </cell>
        </row>
        <row r="424">
          <cell r="B424" t="str">
            <v>51254</v>
          </cell>
          <cell r="C424" t="str">
            <v>Active</v>
          </cell>
          <cell r="D424" t="str">
            <v>51254 - Customer</v>
          </cell>
          <cell r="E424" t="str">
            <v>2000/09/13</v>
          </cell>
          <cell r="H424" t="str">
            <v>TX</v>
          </cell>
          <cell r="I424" t="str">
            <v>Pricing Followup</v>
          </cell>
          <cell r="K424">
            <v>36782</v>
          </cell>
          <cell r="L424">
            <v>0</v>
          </cell>
        </row>
        <row r="425">
          <cell r="B425" t="str">
            <v>51255</v>
          </cell>
          <cell r="C425" t="str">
            <v>Active</v>
          </cell>
          <cell r="D425" t="str">
            <v>51255 - Customer</v>
          </cell>
          <cell r="E425" t="str">
            <v>2004/10/18</v>
          </cell>
          <cell r="H425" t="str">
            <v>AL</v>
          </cell>
          <cell r="K425">
            <v>38278</v>
          </cell>
          <cell r="L425">
            <v>0</v>
          </cell>
        </row>
        <row r="426">
          <cell r="B426" t="str">
            <v>51450</v>
          </cell>
          <cell r="C426" t="str">
            <v>Active</v>
          </cell>
          <cell r="D426" t="str">
            <v>51450 - Customer</v>
          </cell>
          <cell r="E426" t="str">
            <v>2010/03/01</v>
          </cell>
          <cell r="H426" t="str">
            <v>TX</v>
          </cell>
          <cell r="K426">
            <v>40238</v>
          </cell>
          <cell r="L426">
            <v>0</v>
          </cell>
        </row>
        <row r="427">
          <cell r="B427" t="str">
            <v>51667</v>
          </cell>
          <cell r="C427" t="str">
            <v>Active</v>
          </cell>
          <cell r="D427" t="str">
            <v>51667 - Customer</v>
          </cell>
          <cell r="E427" t="str">
            <v>2008/08/04</v>
          </cell>
          <cell r="H427" t="str">
            <v>AL</v>
          </cell>
          <cell r="K427">
            <v>39664</v>
          </cell>
          <cell r="L427">
            <v>0</v>
          </cell>
        </row>
        <row r="428">
          <cell r="B428" t="str">
            <v>51992</v>
          </cell>
          <cell r="C428" t="str">
            <v>Active</v>
          </cell>
          <cell r="D428" t="str">
            <v>51992 - Customer</v>
          </cell>
          <cell r="E428" t="str">
            <v>2007/12/31</v>
          </cell>
          <cell r="H428" t="str">
            <v>TX</v>
          </cell>
          <cell r="K428">
            <v>39447</v>
          </cell>
          <cell r="L428">
            <v>0</v>
          </cell>
        </row>
        <row r="429">
          <cell r="B429" t="str">
            <v>51993</v>
          </cell>
          <cell r="C429" t="str">
            <v>Active</v>
          </cell>
          <cell r="D429" t="str">
            <v>51993 - Customer</v>
          </cell>
          <cell r="E429" t="str">
            <v>2005/05/31</v>
          </cell>
          <cell r="H429" t="str">
            <v>TX</v>
          </cell>
          <cell r="K429">
            <v>38503</v>
          </cell>
          <cell r="L429">
            <v>0</v>
          </cell>
        </row>
        <row r="430">
          <cell r="B430" t="str">
            <v>51996</v>
          </cell>
          <cell r="C430" t="str">
            <v>Active</v>
          </cell>
          <cell r="D430" t="str">
            <v>51996 - Customer</v>
          </cell>
          <cell r="E430" t="str">
            <v>2010/08/30</v>
          </cell>
          <cell r="H430" t="str">
            <v>OR</v>
          </cell>
          <cell r="K430">
            <v>40420</v>
          </cell>
          <cell r="L430">
            <v>0</v>
          </cell>
        </row>
        <row r="431">
          <cell r="B431" t="str">
            <v>51997</v>
          </cell>
          <cell r="C431" t="str">
            <v>Active</v>
          </cell>
          <cell r="D431" t="str">
            <v>51997 - Customer</v>
          </cell>
          <cell r="E431" t="str">
            <v>2007/03/28</v>
          </cell>
          <cell r="H431" t="str">
            <v>UT</v>
          </cell>
          <cell r="K431">
            <v>39169</v>
          </cell>
          <cell r="L431">
            <v>0</v>
          </cell>
        </row>
        <row r="432">
          <cell r="B432" t="str">
            <v>51998</v>
          </cell>
          <cell r="C432" t="str">
            <v>Active</v>
          </cell>
          <cell r="D432" t="str">
            <v>51998 - Customer</v>
          </cell>
          <cell r="E432" t="str">
            <v>2010/06/30</v>
          </cell>
          <cell r="H432" t="str">
            <v>NM</v>
          </cell>
          <cell r="K432">
            <v>40359</v>
          </cell>
          <cell r="L432">
            <v>0</v>
          </cell>
        </row>
        <row r="433">
          <cell r="B433" t="str">
            <v>52406</v>
          </cell>
          <cell r="C433" t="str">
            <v>Active</v>
          </cell>
          <cell r="D433" t="str">
            <v>52406 - Customer</v>
          </cell>
          <cell r="E433" t="str">
            <v>2004/03/01</v>
          </cell>
          <cell r="H433" t="str">
            <v>UT</v>
          </cell>
          <cell r="K433">
            <v>38047</v>
          </cell>
          <cell r="L433">
            <v>0</v>
          </cell>
        </row>
        <row r="434">
          <cell r="B434" t="str">
            <v>52467</v>
          </cell>
          <cell r="C434" t="str">
            <v>Active</v>
          </cell>
          <cell r="D434" t="str">
            <v>52467 - Customer</v>
          </cell>
          <cell r="E434" t="str">
            <v>2008/09/02</v>
          </cell>
          <cell r="H434" t="str">
            <v>FL</v>
          </cell>
          <cell r="K434">
            <v>39693</v>
          </cell>
          <cell r="L434">
            <v>0</v>
          </cell>
        </row>
        <row r="435">
          <cell r="B435" t="str">
            <v>52470</v>
          </cell>
          <cell r="C435" t="str">
            <v>Active</v>
          </cell>
          <cell r="D435" t="str">
            <v>52470 - Customer</v>
          </cell>
          <cell r="E435" t="str">
            <v>2011/08/02</v>
          </cell>
          <cell r="H435" t="str">
            <v>MN</v>
          </cell>
          <cell r="K435">
            <v>40757</v>
          </cell>
          <cell r="L435">
            <v>0</v>
          </cell>
        </row>
        <row r="436">
          <cell r="B436" t="str">
            <v>52490</v>
          </cell>
          <cell r="C436" t="str">
            <v>Active</v>
          </cell>
          <cell r="D436" t="str">
            <v>52490 - Customer</v>
          </cell>
          <cell r="E436" t="str">
            <v>2009/06/02</v>
          </cell>
          <cell r="H436" t="str">
            <v>OK</v>
          </cell>
          <cell r="K436">
            <v>39966</v>
          </cell>
          <cell r="L436">
            <v>0</v>
          </cell>
        </row>
        <row r="437">
          <cell r="B437" t="str">
            <v>52527</v>
          </cell>
          <cell r="C437" t="str">
            <v>Not-active</v>
          </cell>
          <cell r="D437" t="str">
            <v>52527 - Customer</v>
          </cell>
          <cell r="E437" t="str">
            <v>2007/01/02</v>
          </cell>
          <cell r="F437" t="str">
            <v>2009/05/31</v>
          </cell>
          <cell r="H437" t="str">
            <v>OK</v>
          </cell>
          <cell r="K437">
            <v>39084</v>
          </cell>
          <cell r="L437">
            <v>39964</v>
          </cell>
        </row>
        <row r="438">
          <cell r="B438" t="str">
            <v>52534</v>
          </cell>
          <cell r="C438" t="str">
            <v>Not-active</v>
          </cell>
          <cell r="D438" t="str">
            <v>52534 - Customer</v>
          </cell>
          <cell r="E438" t="str">
            <v>2007/05/07</v>
          </cell>
          <cell r="F438" t="str">
            <v>2009/05/31</v>
          </cell>
          <cell r="H438" t="str">
            <v>OK</v>
          </cell>
          <cell r="K438">
            <v>39209</v>
          </cell>
          <cell r="L438">
            <v>39964</v>
          </cell>
        </row>
        <row r="439">
          <cell r="B439" t="str">
            <v>52535</v>
          </cell>
          <cell r="C439" t="str">
            <v>Not-active</v>
          </cell>
          <cell r="D439" t="str">
            <v>52535 - Customer</v>
          </cell>
          <cell r="E439" t="str">
            <v>2007/04/29</v>
          </cell>
          <cell r="F439" t="str">
            <v>2008/11/30</v>
          </cell>
          <cell r="H439" t="str">
            <v>LA</v>
          </cell>
          <cell r="K439">
            <v>39201</v>
          </cell>
          <cell r="L439">
            <v>39782</v>
          </cell>
        </row>
        <row r="440">
          <cell r="B440" t="str">
            <v>52536</v>
          </cell>
          <cell r="C440" t="str">
            <v>Active</v>
          </cell>
          <cell r="D440" t="str">
            <v>52536 - Customer</v>
          </cell>
          <cell r="E440" t="str">
            <v>2008/06/18</v>
          </cell>
          <cell r="H440" t="str">
            <v>OK</v>
          </cell>
          <cell r="K440">
            <v>39617</v>
          </cell>
          <cell r="L440">
            <v>0</v>
          </cell>
        </row>
        <row r="441">
          <cell r="B441" t="str">
            <v>52537</v>
          </cell>
          <cell r="C441" t="str">
            <v>Active</v>
          </cell>
          <cell r="D441" t="str">
            <v>52537 - Customer</v>
          </cell>
          <cell r="E441" t="str">
            <v>2007/10/29</v>
          </cell>
          <cell r="H441" t="str">
            <v>NC</v>
          </cell>
          <cell r="K441">
            <v>39384</v>
          </cell>
          <cell r="L441">
            <v>0</v>
          </cell>
        </row>
        <row r="442">
          <cell r="B442" t="str">
            <v>52542</v>
          </cell>
          <cell r="C442" t="str">
            <v>Not-active</v>
          </cell>
          <cell r="D442" t="str">
            <v>52542 - Customer</v>
          </cell>
          <cell r="E442" t="str">
            <v>2008/12/04</v>
          </cell>
          <cell r="F442" t="str">
            <v>2009/03/26</v>
          </cell>
          <cell r="H442" t="str">
            <v>NY</v>
          </cell>
          <cell r="K442">
            <v>39786</v>
          </cell>
          <cell r="L442">
            <v>39898</v>
          </cell>
        </row>
        <row r="443">
          <cell r="B443" t="str">
            <v>52547</v>
          </cell>
          <cell r="C443" t="str">
            <v>Not-active</v>
          </cell>
          <cell r="D443" t="str">
            <v>52547 - Customer</v>
          </cell>
          <cell r="E443" t="str">
            <v>2007/12/31</v>
          </cell>
          <cell r="F443" t="str">
            <v>2008/11/01</v>
          </cell>
          <cell r="H443" t="str">
            <v>AL</v>
          </cell>
          <cell r="K443">
            <v>39447</v>
          </cell>
          <cell r="L443">
            <v>39753</v>
          </cell>
        </row>
        <row r="444">
          <cell r="B444" t="str">
            <v>52890</v>
          </cell>
          <cell r="C444" t="str">
            <v>Active</v>
          </cell>
          <cell r="D444" t="str">
            <v>52890 - Customer</v>
          </cell>
          <cell r="E444" t="str">
            <v>2008/04/22</v>
          </cell>
          <cell r="H444" t="str">
            <v>TX</v>
          </cell>
          <cell r="K444">
            <v>39560</v>
          </cell>
          <cell r="L444">
            <v>0</v>
          </cell>
        </row>
        <row r="445">
          <cell r="B445" t="str">
            <v>52994</v>
          </cell>
          <cell r="C445" t="str">
            <v>Active</v>
          </cell>
          <cell r="D445" t="str">
            <v>52994 - Customer</v>
          </cell>
          <cell r="E445" t="str">
            <v>2006/02/06</v>
          </cell>
          <cell r="H445" t="str">
            <v>OK</v>
          </cell>
          <cell r="K445">
            <v>38754</v>
          </cell>
          <cell r="L445">
            <v>0</v>
          </cell>
        </row>
        <row r="446">
          <cell r="B446" t="str">
            <v>53251</v>
          </cell>
          <cell r="C446" t="str">
            <v>Active</v>
          </cell>
          <cell r="D446" t="str">
            <v>53251 - Customer</v>
          </cell>
          <cell r="E446" t="str">
            <v>2007/12/31</v>
          </cell>
          <cell r="H446" t="str">
            <v>TX</v>
          </cell>
          <cell r="K446">
            <v>39447</v>
          </cell>
          <cell r="L446">
            <v>0</v>
          </cell>
        </row>
        <row r="447">
          <cell r="B447" t="str">
            <v>53314</v>
          </cell>
          <cell r="C447" t="str">
            <v>Active</v>
          </cell>
          <cell r="D447" t="str">
            <v>53314 - Customer</v>
          </cell>
          <cell r="E447" t="str">
            <v>2007/09/21</v>
          </cell>
          <cell r="F447" t="str">
            <v>2010/02/28</v>
          </cell>
          <cell r="H447" t="str">
            <v>CA</v>
          </cell>
          <cell r="K447">
            <v>39346</v>
          </cell>
          <cell r="L447">
            <v>40237</v>
          </cell>
        </row>
        <row r="448">
          <cell r="B448" t="str">
            <v>53500</v>
          </cell>
          <cell r="C448" t="str">
            <v>Active</v>
          </cell>
          <cell r="D448" t="str">
            <v>53500 - Customer</v>
          </cell>
          <cell r="E448" t="str">
            <v>2011/06/27</v>
          </cell>
          <cell r="H448" t="str">
            <v>TX</v>
          </cell>
          <cell r="K448">
            <v>40721</v>
          </cell>
          <cell r="L448">
            <v>0</v>
          </cell>
        </row>
        <row r="449">
          <cell r="B449" t="str">
            <v>54400</v>
          </cell>
          <cell r="C449" t="str">
            <v>Not-active</v>
          </cell>
          <cell r="D449" t="str">
            <v>54400 - Customer</v>
          </cell>
          <cell r="E449" t="str">
            <v>2007/12/31</v>
          </cell>
          <cell r="F449" t="str">
            <v>2009/07/31</v>
          </cell>
          <cell r="H449" t="str">
            <v>AR</v>
          </cell>
          <cell r="K449">
            <v>39447</v>
          </cell>
          <cell r="L449">
            <v>40025</v>
          </cell>
        </row>
        <row r="450">
          <cell r="B450" t="str">
            <v>54495</v>
          </cell>
          <cell r="C450" t="str">
            <v>Active</v>
          </cell>
          <cell r="D450" t="str">
            <v>54495 - Customer</v>
          </cell>
          <cell r="E450" t="str">
            <v>2008/03/20</v>
          </cell>
          <cell r="H450" t="str">
            <v>TX</v>
          </cell>
          <cell r="I450" t="str">
            <v>Lewis Conversion</v>
          </cell>
          <cell r="J450" t="str">
            <v>Closed</v>
          </cell>
          <cell r="K450">
            <v>39527</v>
          </cell>
          <cell r="L450">
            <v>0</v>
          </cell>
        </row>
        <row r="451">
          <cell r="B451" t="str">
            <v>54501</v>
          </cell>
          <cell r="C451" t="str">
            <v>Active</v>
          </cell>
          <cell r="D451" t="str">
            <v>54501 - Customer</v>
          </cell>
          <cell r="E451" t="str">
            <v>2006/02/02</v>
          </cell>
          <cell r="H451" t="str">
            <v>LA</v>
          </cell>
          <cell r="K451">
            <v>38750</v>
          </cell>
          <cell r="L451">
            <v>0</v>
          </cell>
        </row>
        <row r="452">
          <cell r="B452" t="str">
            <v>54555</v>
          </cell>
          <cell r="C452" t="str">
            <v>Not-active</v>
          </cell>
          <cell r="D452" t="str">
            <v>54555 - Customer</v>
          </cell>
          <cell r="E452" t="str">
            <v>2008/01/22</v>
          </cell>
          <cell r="F452" t="str">
            <v>2010/01/31</v>
          </cell>
          <cell r="H452" t="str">
            <v>TX</v>
          </cell>
          <cell r="K452">
            <v>39469</v>
          </cell>
          <cell r="L452">
            <v>40209</v>
          </cell>
        </row>
        <row r="453">
          <cell r="B453" t="str">
            <v>55000</v>
          </cell>
          <cell r="C453" t="str">
            <v>Active</v>
          </cell>
          <cell r="D453" t="str">
            <v>55000 - Customer</v>
          </cell>
          <cell r="E453" t="str">
            <v>2010/08/23</v>
          </cell>
          <cell r="H453" t="str">
            <v>TX</v>
          </cell>
          <cell r="K453">
            <v>40413</v>
          </cell>
          <cell r="L453">
            <v>0</v>
          </cell>
        </row>
        <row r="454">
          <cell r="B454" t="str">
            <v>55500</v>
          </cell>
          <cell r="C454" t="str">
            <v>Active</v>
          </cell>
          <cell r="D454" t="str">
            <v>55500 - Customer</v>
          </cell>
          <cell r="E454" t="str">
            <v>2009/01/22</v>
          </cell>
          <cell r="H454" t="str">
            <v>TX</v>
          </cell>
          <cell r="K454">
            <v>39835</v>
          </cell>
          <cell r="L454">
            <v>0</v>
          </cell>
        </row>
        <row r="455">
          <cell r="B455" t="str">
            <v>55525</v>
          </cell>
          <cell r="C455" t="str">
            <v>Not-active</v>
          </cell>
          <cell r="D455" t="str">
            <v>55525 - Customer</v>
          </cell>
          <cell r="E455" t="str">
            <v>2007/12/31</v>
          </cell>
          <cell r="F455" t="str">
            <v>2008/12/31</v>
          </cell>
          <cell r="H455" t="str">
            <v>TX</v>
          </cell>
          <cell r="K455">
            <v>39447</v>
          </cell>
          <cell r="L455">
            <v>39813</v>
          </cell>
        </row>
        <row r="456">
          <cell r="B456" t="str">
            <v>56487</v>
          </cell>
          <cell r="C456" t="str">
            <v>Active</v>
          </cell>
          <cell r="D456" t="str">
            <v>56487 - Customer</v>
          </cell>
          <cell r="E456" t="str">
            <v>2009/02/27</v>
          </cell>
          <cell r="H456" t="str">
            <v>MO</v>
          </cell>
          <cell r="K456">
            <v>39871</v>
          </cell>
          <cell r="L456">
            <v>0</v>
          </cell>
        </row>
        <row r="457">
          <cell r="B457" t="str">
            <v>56493</v>
          </cell>
          <cell r="C457" t="str">
            <v>Not-active</v>
          </cell>
          <cell r="D457" t="str">
            <v>56493 - Customer</v>
          </cell>
          <cell r="E457" t="str">
            <v>2007/12/31</v>
          </cell>
          <cell r="F457" t="str">
            <v>2010/03/31</v>
          </cell>
          <cell r="H457" t="str">
            <v>TX</v>
          </cell>
          <cell r="K457">
            <v>39447</v>
          </cell>
          <cell r="L457">
            <v>40268</v>
          </cell>
        </row>
        <row r="458">
          <cell r="B458" t="str">
            <v>56510</v>
          </cell>
          <cell r="C458" t="str">
            <v>Active</v>
          </cell>
          <cell r="D458" t="str">
            <v>56510 - Customer</v>
          </cell>
          <cell r="E458" t="str">
            <v>2009/11/03</v>
          </cell>
          <cell r="H458" t="str">
            <v>TX</v>
          </cell>
          <cell r="I458" t="str">
            <v>Startup</v>
          </cell>
          <cell r="K458">
            <v>40120</v>
          </cell>
          <cell r="L458">
            <v>0</v>
          </cell>
        </row>
        <row r="459">
          <cell r="B459" t="str">
            <v>56525</v>
          </cell>
          <cell r="C459" t="str">
            <v>Active</v>
          </cell>
          <cell r="D459" t="str">
            <v>56525 - Customer</v>
          </cell>
          <cell r="E459" t="str">
            <v>2008/08/06</v>
          </cell>
          <cell r="F459" t="str">
            <v>2009/11/16</v>
          </cell>
          <cell r="H459" t="str">
            <v>CA</v>
          </cell>
          <cell r="I459" t="str">
            <v>Stop Nil Invoicing</v>
          </cell>
          <cell r="K459">
            <v>39666</v>
          </cell>
          <cell r="L459">
            <v>40133</v>
          </cell>
        </row>
        <row r="460">
          <cell r="B460" t="str">
            <v>56575</v>
          </cell>
          <cell r="C460" t="str">
            <v>Active</v>
          </cell>
          <cell r="D460" t="str">
            <v>56575 - Customer</v>
          </cell>
          <cell r="E460" t="str">
            <v>2011/07/18</v>
          </cell>
          <cell r="H460" t="str">
            <v>CA</v>
          </cell>
          <cell r="K460">
            <v>40742</v>
          </cell>
          <cell r="L460">
            <v>0</v>
          </cell>
        </row>
        <row r="461">
          <cell r="B461" t="str">
            <v>56850</v>
          </cell>
          <cell r="C461" t="str">
            <v>Active</v>
          </cell>
          <cell r="D461" t="str">
            <v>56850 - Customer</v>
          </cell>
          <cell r="E461" t="str">
            <v>2009/09/02</v>
          </cell>
          <cell r="H461" t="str">
            <v>MI</v>
          </cell>
          <cell r="K461">
            <v>40058</v>
          </cell>
          <cell r="L461">
            <v>0</v>
          </cell>
        </row>
        <row r="462">
          <cell r="B462" t="str">
            <v>57020</v>
          </cell>
          <cell r="C462" t="str">
            <v>Not-active</v>
          </cell>
          <cell r="D462" t="str">
            <v>57020 - Customer</v>
          </cell>
          <cell r="E462" t="str">
            <v>2009/12/10</v>
          </cell>
          <cell r="F462" t="str">
            <v>9999/01/01</v>
          </cell>
          <cell r="H462" t="str">
            <v>TX</v>
          </cell>
          <cell r="K462">
            <v>40157</v>
          </cell>
          <cell r="L462">
            <v>2958101</v>
          </cell>
        </row>
        <row r="463">
          <cell r="B463" t="str">
            <v>57025</v>
          </cell>
          <cell r="C463" t="str">
            <v>Active</v>
          </cell>
          <cell r="D463" t="str">
            <v>57025 - Customer</v>
          </cell>
          <cell r="E463" t="str">
            <v>2007/02/14</v>
          </cell>
          <cell r="H463" t="str">
            <v>TX</v>
          </cell>
          <cell r="K463">
            <v>39127</v>
          </cell>
          <cell r="L463">
            <v>0</v>
          </cell>
        </row>
        <row r="464">
          <cell r="B464" t="str">
            <v>57030</v>
          </cell>
          <cell r="C464" t="str">
            <v>Not-active</v>
          </cell>
          <cell r="D464" t="str">
            <v>57030 - Customer</v>
          </cell>
          <cell r="E464" t="str">
            <v>2009/03/03</v>
          </cell>
          <cell r="F464" t="str">
            <v>9999/01/01</v>
          </cell>
          <cell r="H464" t="str">
            <v>IL</v>
          </cell>
          <cell r="K464">
            <v>39875</v>
          </cell>
          <cell r="L464">
            <v>2958101</v>
          </cell>
        </row>
        <row r="465">
          <cell r="B465" t="str">
            <v>57031</v>
          </cell>
          <cell r="C465" t="str">
            <v>Active</v>
          </cell>
          <cell r="D465" t="str">
            <v>57031 - Customer</v>
          </cell>
          <cell r="E465" t="str">
            <v>2010/10/01</v>
          </cell>
          <cell r="H465" t="str">
            <v>UT</v>
          </cell>
          <cell r="I465" t="str">
            <v>Startup</v>
          </cell>
          <cell r="K465">
            <v>40452</v>
          </cell>
          <cell r="L465">
            <v>0</v>
          </cell>
        </row>
        <row r="466">
          <cell r="B466" t="str">
            <v>57050</v>
          </cell>
          <cell r="C466" t="str">
            <v>Active</v>
          </cell>
          <cell r="D466" t="str">
            <v>57050 - Customer</v>
          </cell>
          <cell r="E466" t="str">
            <v>2010/09/29</v>
          </cell>
          <cell r="H466" t="str">
            <v>TX</v>
          </cell>
          <cell r="I466" t="str">
            <v>Startup</v>
          </cell>
          <cell r="K466">
            <v>40450</v>
          </cell>
          <cell r="L466">
            <v>0</v>
          </cell>
        </row>
        <row r="467">
          <cell r="B467" t="str">
            <v>57060</v>
          </cell>
          <cell r="C467" t="str">
            <v>Active</v>
          </cell>
          <cell r="D467" t="str">
            <v>57060 - Customer</v>
          </cell>
          <cell r="E467" t="str">
            <v>2010/10/25</v>
          </cell>
          <cell r="H467" t="str">
            <v>NE</v>
          </cell>
          <cell r="K467">
            <v>40476</v>
          </cell>
          <cell r="L467">
            <v>0</v>
          </cell>
        </row>
        <row r="468">
          <cell r="B468" t="str">
            <v>57074</v>
          </cell>
          <cell r="C468" t="str">
            <v>Active</v>
          </cell>
          <cell r="D468" t="str">
            <v>57074 - Customer</v>
          </cell>
          <cell r="E468" t="str">
            <v>2008/05/28</v>
          </cell>
          <cell r="H468" t="str">
            <v>TX</v>
          </cell>
          <cell r="K468">
            <v>39596</v>
          </cell>
          <cell r="L468">
            <v>0</v>
          </cell>
        </row>
        <row r="469">
          <cell r="B469" t="str">
            <v>57075</v>
          </cell>
          <cell r="C469" t="str">
            <v>Not-active</v>
          </cell>
          <cell r="D469" t="str">
            <v>57075 - Customer</v>
          </cell>
          <cell r="E469" t="str">
            <v>2004/04/30</v>
          </cell>
          <cell r="F469" t="str">
            <v>2009/02/05</v>
          </cell>
          <cell r="H469" t="str">
            <v>TX</v>
          </cell>
          <cell r="K469">
            <v>38107</v>
          </cell>
          <cell r="L469">
            <v>39849</v>
          </cell>
        </row>
        <row r="470">
          <cell r="B470" t="str">
            <v>57080</v>
          </cell>
          <cell r="C470" t="str">
            <v>Active</v>
          </cell>
          <cell r="D470" t="str">
            <v>57080 - Customer</v>
          </cell>
          <cell r="E470" t="str">
            <v>2010/08/20</v>
          </cell>
          <cell r="H470" t="str">
            <v>MS</v>
          </cell>
          <cell r="K470">
            <v>40410</v>
          </cell>
          <cell r="L470">
            <v>0</v>
          </cell>
        </row>
        <row r="471">
          <cell r="B471" t="str">
            <v>57415</v>
          </cell>
          <cell r="C471" t="str">
            <v>Active</v>
          </cell>
          <cell r="D471" t="str">
            <v>57415 - Customer</v>
          </cell>
          <cell r="E471" t="str">
            <v>2007/12/21</v>
          </cell>
          <cell r="H471" t="str">
            <v>ID</v>
          </cell>
          <cell r="K471">
            <v>39437</v>
          </cell>
          <cell r="L471">
            <v>0</v>
          </cell>
        </row>
        <row r="472">
          <cell r="B472" t="str">
            <v>57665</v>
          </cell>
          <cell r="C472" t="str">
            <v>Active</v>
          </cell>
          <cell r="D472" t="str">
            <v>57665 - Customer</v>
          </cell>
          <cell r="E472" t="str">
            <v>2008/05/15</v>
          </cell>
          <cell r="H472" t="str">
            <v>PA</v>
          </cell>
          <cell r="K472">
            <v>39583</v>
          </cell>
          <cell r="L472">
            <v>0</v>
          </cell>
        </row>
        <row r="473">
          <cell r="B473" t="str">
            <v>57715</v>
          </cell>
          <cell r="C473" t="str">
            <v>Active</v>
          </cell>
          <cell r="D473" t="str">
            <v>57715 - Customer</v>
          </cell>
          <cell r="E473" t="str">
            <v>2005/12/28</v>
          </cell>
          <cell r="F473" t="str">
            <v>2010/01/31</v>
          </cell>
          <cell r="H473" t="str">
            <v>TX</v>
          </cell>
          <cell r="K473">
            <v>38714</v>
          </cell>
          <cell r="L473">
            <v>40209</v>
          </cell>
        </row>
        <row r="474">
          <cell r="B474" t="str">
            <v>58000</v>
          </cell>
          <cell r="C474" t="str">
            <v>Active</v>
          </cell>
          <cell r="D474" t="str">
            <v>58000 - Customer</v>
          </cell>
          <cell r="E474" t="str">
            <v>2009/03/31</v>
          </cell>
          <cell r="H474" t="str">
            <v>IA</v>
          </cell>
          <cell r="I474" t="str">
            <v>Stop Nil Invoicing - Confirm</v>
          </cell>
          <cell r="K474">
            <v>39903</v>
          </cell>
          <cell r="L474">
            <v>0</v>
          </cell>
        </row>
        <row r="475">
          <cell r="B475" t="str">
            <v>58300</v>
          </cell>
          <cell r="C475" t="str">
            <v>Active</v>
          </cell>
          <cell r="D475" t="str">
            <v>58300 - Customer</v>
          </cell>
          <cell r="E475" t="str">
            <v>2011/06/01</v>
          </cell>
          <cell r="H475" t="str">
            <v>PA</v>
          </cell>
          <cell r="I475" t="str">
            <v>Lewis Conversion</v>
          </cell>
          <cell r="J475" t="str">
            <v>Closed</v>
          </cell>
          <cell r="K475">
            <v>40695</v>
          </cell>
          <cell r="L475">
            <v>0</v>
          </cell>
        </row>
        <row r="476">
          <cell r="B476" t="str">
            <v>58300-A</v>
          </cell>
          <cell r="C476" t="str">
            <v>Not-active</v>
          </cell>
          <cell r="D476" t="str">
            <v>58300-A - Customer</v>
          </cell>
          <cell r="E476" t="str">
            <v>2010/03/15</v>
          </cell>
          <cell r="F476" t="str">
            <v>2010/05/31</v>
          </cell>
          <cell r="H476" t="str">
            <v>PA</v>
          </cell>
          <cell r="K476">
            <v>40252</v>
          </cell>
          <cell r="L476">
            <v>40329</v>
          </cell>
        </row>
        <row r="477">
          <cell r="B477" t="str">
            <v>58357</v>
          </cell>
          <cell r="C477" t="str">
            <v>Active</v>
          </cell>
          <cell r="D477" t="str">
            <v>58357 - Customer</v>
          </cell>
          <cell r="E477" t="str">
            <v>2006/10/31</v>
          </cell>
          <cell r="H477" t="str">
            <v>TX</v>
          </cell>
          <cell r="K477">
            <v>39021</v>
          </cell>
          <cell r="L477">
            <v>0</v>
          </cell>
        </row>
        <row r="478">
          <cell r="B478" t="str">
            <v>58500</v>
          </cell>
          <cell r="C478" t="str">
            <v>Active</v>
          </cell>
          <cell r="D478" t="str">
            <v>58500 - Customer</v>
          </cell>
          <cell r="E478" t="str">
            <v>2011/06/29</v>
          </cell>
          <cell r="H478" t="str">
            <v>IN</v>
          </cell>
          <cell r="K478">
            <v>40723</v>
          </cell>
          <cell r="L478">
            <v>0</v>
          </cell>
        </row>
        <row r="479">
          <cell r="B479" t="str">
            <v>58617</v>
          </cell>
          <cell r="C479" t="str">
            <v>Not-active</v>
          </cell>
          <cell r="D479" t="str">
            <v>58617 - Customer</v>
          </cell>
          <cell r="E479" t="str">
            <v>2004/09/09</v>
          </cell>
          <cell r="F479" t="str">
            <v>2009/03/31</v>
          </cell>
          <cell r="H479" t="str">
            <v>CO</v>
          </cell>
          <cell r="K479">
            <v>38239</v>
          </cell>
          <cell r="L479">
            <v>39903</v>
          </cell>
        </row>
        <row r="480">
          <cell r="B480" t="str">
            <v>58702</v>
          </cell>
          <cell r="C480" t="str">
            <v>Active</v>
          </cell>
          <cell r="D480" t="str">
            <v>58702 - Customer</v>
          </cell>
          <cell r="E480" t="str">
            <v>2007/07/09</v>
          </cell>
          <cell r="H480" t="str">
            <v>TX</v>
          </cell>
          <cell r="I480" t="str">
            <v>Startup</v>
          </cell>
          <cell r="K480">
            <v>39272</v>
          </cell>
          <cell r="L480">
            <v>0</v>
          </cell>
        </row>
        <row r="481">
          <cell r="B481" t="str">
            <v>58783</v>
          </cell>
          <cell r="C481" t="str">
            <v>Active</v>
          </cell>
          <cell r="D481" t="str">
            <v>58783 - Customer</v>
          </cell>
          <cell r="E481" t="str">
            <v>2009/03/09</v>
          </cell>
          <cell r="H481" t="str">
            <v>CO</v>
          </cell>
          <cell r="K481">
            <v>39881</v>
          </cell>
          <cell r="L481">
            <v>0</v>
          </cell>
        </row>
        <row r="482">
          <cell r="B482" t="str">
            <v>58785</v>
          </cell>
          <cell r="C482" t="str">
            <v>Active</v>
          </cell>
          <cell r="D482" t="str">
            <v>58785 - Customer</v>
          </cell>
          <cell r="E482" t="str">
            <v>2008/05/22</v>
          </cell>
          <cell r="H482" t="str">
            <v>UT</v>
          </cell>
          <cell r="K482">
            <v>39590</v>
          </cell>
          <cell r="L482">
            <v>0</v>
          </cell>
        </row>
        <row r="483">
          <cell r="B483" t="str">
            <v>58790</v>
          </cell>
          <cell r="C483" t="str">
            <v>Active</v>
          </cell>
          <cell r="D483" t="str">
            <v>58790 - Customer</v>
          </cell>
          <cell r="E483" t="str">
            <v>2011/08/16</v>
          </cell>
          <cell r="H483" t="str">
            <v>PA</v>
          </cell>
          <cell r="K483">
            <v>40771</v>
          </cell>
          <cell r="L483">
            <v>0</v>
          </cell>
        </row>
        <row r="484">
          <cell r="B484" t="str">
            <v>58795</v>
          </cell>
          <cell r="C484" t="str">
            <v>Active</v>
          </cell>
          <cell r="D484" t="str">
            <v>58795 - Customer</v>
          </cell>
          <cell r="E484" t="str">
            <v>2005/05/18</v>
          </cell>
          <cell r="H484" t="str">
            <v>TX</v>
          </cell>
          <cell r="K484">
            <v>38490</v>
          </cell>
          <cell r="L484">
            <v>0</v>
          </cell>
        </row>
        <row r="485">
          <cell r="B485" t="str">
            <v>58800</v>
          </cell>
          <cell r="C485" t="str">
            <v>Active</v>
          </cell>
          <cell r="D485" t="str">
            <v>58800 - Customer</v>
          </cell>
          <cell r="E485" t="str">
            <v>2009/06/01</v>
          </cell>
          <cell r="H485" t="str">
            <v>FL</v>
          </cell>
          <cell r="K485">
            <v>39965</v>
          </cell>
          <cell r="L485">
            <v>0</v>
          </cell>
        </row>
        <row r="486">
          <cell r="B486" t="str">
            <v>58901</v>
          </cell>
          <cell r="C486" t="str">
            <v>Not-active</v>
          </cell>
          <cell r="D486" t="str">
            <v>58901 - Customer</v>
          </cell>
          <cell r="E486" t="str">
            <v>2008/09/16</v>
          </cell>
          <cell r="F486" t="str">
            <v>2010/04/30</v>
          </cell>
          <cell r="H486" t="str">
            <v>NC</v>
          </cell>
          <cell r="K486">
            <v>39707</v>
          </cell>
          <cell r="L486">
            <v>40298</v>
          </cell>
        </row>
        <row r="487">
          <cell r="B487" t="str">
            <v>58920</v>
          </cell>
          <cell r="C487" t="str">
            <v>Active</v>
          </cell>
          <cell r="D487" t="str">
            <v>58920 - Customer</v>
          </cell>
          <cell r="E487" t="str">
            <v>2010/11/08</v>
          </cell>
          <cell r="H487" t="str">
            <v>PA</v>
          </cell>
          <cell r="K487">
            <v>40490</v>
          </cell>
          <cell r="L487">
            <v>0</v>
          </cell>
        </row>
        <row r="488">
          <cell r="B488" t="str">
            <v>58932</v>
          </cell>
          <cell r="C488" t="str">
            <v>Active</v>
          </cell>
          <cell r="D488" t="str">
            <v>58932 - Customer</v>
          </cell>
          <cell r="E488" t="str">
            <v>2007/07/05</v>
          </cell>
          <cell r="H488" t="str">
            <v>TX</v>
          </cell>
          <cell r="K488">
            <v>39268</v>
          </cell>
          <cell r="L488">
            <v>0</v>
          </cell>
        </row>
        <row r="489">
          <cell r="B489" t="str">
            <v>59500</v>
          </cell>
          <cell r="C489" t="str">
            <v>Active</v>
          </cell>
          <cell r="D489" t="str">
            <v>59500 - Customer</v>
          </cell>
          <cell r="E489" t="str">
            <v>2010/03/31</v>
          </cell>
          <cell r="F489" t="str">
            <v>2011/07/31</v>
          </cell>
          <cell r="H489" t="str">
            <v>NE</v>
          </cell>
          <cell r="K489">
            <v>40268</v>
          </cell>
          <cell r="L489">
            <v>40755</v>
          </cell>
        </row>
        <row r="490">
          <cell r="B490" t="str">
            <v>59646</v>
          </cell>
          <cell r="C490" t="str">
            <v>Active</v>
          </cell>
          <cell r="D490" t="str">
            <v>59646 - Customer</v>
          </cell>
          <cell r="E490" t="str">
            <v>2007/12/31</v>
          </cell>
          <cell r="H490" t="str">
            <v>TX</v>
          </cell>
          <cell r="I490" t="str">
            <v>Print and View</v>
          </cell>
          <cell r="K490">
            <v>39447</v>
          </cell>
          <cell r="L490">
            <v>0</v>
          </cell>
        </row>
        <row r="491">
          <cell r="B491" t="str">
            <v>60100</v>
          </cell>
          <cell r="C491" t="str">
            <v>Not-active</v>
          </cell>
          <cell r="D491" t="str">
            <v>60100 - Customer</v>
          </cell>
          <cell r="E491" t="str">
            <v>2009/10/01</v>
          </cell>
          <cell r="F491" t="str">
            <v>2009/10/01</v>
          </cell>
          <cell r="H491" t="str">
            <v>TX</v>
          </cell>
          <cell r="K491">
            <v>40087</v>
          </cell>
          <cell r="L491">
            <v>40087</v>
          </cell>
        </row>
        <row r="492">
          <cell r="B492" t="str">
            <v>60734</v>
          </cell>
          <cell r="C492" t="str">
            <v>Active</v>
          </cell>
          <cell r="D492" t="str">
            <v>60734 - Customer</v>
          </cell>
          <cell r="E492" t="str">
            <v>2008/05/16</v>
          </cell>
          <cell r="H492" t="str">
            <v>TX</v>
          </cell>
          <cell r="K492">
            <v>39584</v>
          </cell>
          <cell r="L492">
            <v>0</v>
          </cell>
        </row>
        <row r="493">
          <cell r="B493" t="str">
            <v>61206</v>
          </cell>
          <cell r="C493" t="str">
            <v>Not-active</v>
          </cell>
          <cell r="D493" t="str">
            <v>61206 - Customer</v>
          </cell>
          <cell r="E493" t="str">
            <v>2008/03/30</v>
          </cell>
          <cell r="F493" t="str">
            <v>2009/06/30</v>
          </cell>
          <cell r="H493" t="str">
            <v>LA</v>
          </cell>
          <cell r="K493">
            <v>39537</v>
          </cell>
          <cell r="L493">
            <v>39994</v>
          </cell>
        </row>
        <row r="494">
          <cell r="B494" t="str">
            <v>61208</v>
          </cell>
          <cell r="C494" t="str">
            <v>Not-active</v>
          </cell>
          <cell r="D494" t="str">
            <v>61208 - Customer</v>
          </cell>
          <cell r="E494" t="str">
            <v>2009/10/14</v>
          </cell>
          <cell r="F494" t="str">
            <v>2010/05/31</v>
          </cell>
          <cell r="H494" t="str">
            <v>TX</v>
          </cell>
          <cell r="I494" t="str">
            <v>Stop Nil Invoicing</v>
          </cell>
          <cell r="K494">
            <v>40100</v>
          </cell>
          <cell r="L494">
            <v>40329</v>
          </cell>
        </row>
        <row r="495">
          <cell r="B495" t="str">
            <v>61578</v>
          </cell>
          <cell r="C495" t="str">
            <v>Not-active</v>
          </cell>
          <cell r="D495" t="str">
            <v>61578 - Customer</v>
          </cell>
          <cell r="E495" t="str">
            <v>2007/12/31</v>
          </cell>
          <cell r="F495" t="str">
            <v>2008/12/16</v>
          </cell>
          <cell r="H495" t="str">
            <v>OK</v>
          </cell>
          <cell r="K495">
            <v>39447</v>
          </cell>
          <cell r="L495">
            <v>39798</v>
          </cell>
        </row>
        <row r="496">
          <cell r="B496" t="str">
            <v>61771</v>
          </cell>
          <cell r="C496" t="str">
            <v>Active</v>
          </cell>
          <cell r="D496" t="str">
            <v>61771 - Customer</v>
          </cell>
          <cell r="E496" t="str">
            <v>2008/01/22</v>
          </cell>
          <cell r="H496" t="str">
            <v>MS</v>
          </cell>
          <cell r="K496">
            <v>39469</v>
          </cell>
          <cell r="L496">
            <v>0</v>
          </cell>
        </row>
        <row r="497">
          <cell r="B497" t="str">
            <v>61775</v>
          </cell>
          <cell r="C497" t="str">
            <v>Active</v>
          </cell>
          <cell r="D497" t="str">
            <v>61775 - Customer</v>
          </cell>
          <cell r="E497" t="str">
            <v>2011/04/21</v>
          </cell>
          <cell r="H497" t="str">
            <v>CO</v>
          </cell>
          <cell r="K497">
            <v>40654</v>
          </cell>
          <cell r="L497">
            <v>0</v>
          </cell>
        </row>
        <row r="498">
          <cell r="B498" t="str">
            <v>61800</v>
          </cell>
          <cell r="C498" t="str">
            <v>Not-active</v>
          </cell>
          <cell r="D498" t="str">
            <v>61800 - Customer</v>
          </cell>
          <cell r="E498" t="str">
            <v>2009/02/05</v>
          </cell>
          <cell r="F498" t="str">
            <v>2010/01/08</v>
          </cell>
          <cell r="H498" t="str">
            <v>IL</v>
          </cell>
          <cell r="K498">
            <v>39849</v>
          </cell>
          <cell r="L498">
            <v>40186</v>
          </cell>
        </row>
        <row r="499">
          <cell r="B499" t="str">
            <v>61808</v>
          </cell>
          <cell r="C499" t="str">
            <v>Not-active</v>
          </cell>
          <cell r="D499" t="str">
            <v>61808 - Customer</v>
          </cell>
          <cell r="E499" t="str">
            <v>2008/02/07</v>
          </cell>
          <cell r="F499" t="str">
            <v>2009/03/31</v>
          </cell>
          <cell r="H499" t="str">
            <v>LA</v>
          </cell>
          <cell r="K499">
            <v>39485</v>
          </cell>
          <cell r="L499">
            <v>39903</v>
          </cell>
        </row>
        <row r="500">
          <cell r="B500" t="str">
            <v>61850</v>
          </cell>
          <cell r="C500" t="str">
            <v>Active</v>
          </cell>
          <cell r="D500" t="str">
            <v>61850 - Customer</v>
          </cell>
          <cell r="E500" t="str">
            <v>2011/02/10</v>
          </cell>
          <cell r="H500" t="str">
            <v>IA</v>
          </cell>
          <cell r="K500">
            <v>40584</v>
          </cell>
          <cell r="L500">
            <v>0</v>
          </cell>
        </row>
        <row r="501">
          <cell r="B501" t="str">
            <v>61875</v>
          </cell>
          <cell r="C501" t="str">
            <v>Active</v>
          </cell>
          <cell r="D501" t="str">
            <v>61875 - Customer</v>
          </cell>
          <cell r="E501" t="str">
            <v>2008/01/29</v>
          </cell>
          <cell r="H501" t="str">
            <v>OK</v>
          </cell>
          <cell r="K501">
            <v>39476</v>
          </cell>
          <cell r="L501">
            <v>0</v>
          </cell>
        </row>
        <row r="502">
          <cell r="B502" t="str">
            <v>63400</v>
          </cell>
          <cell r="C502" t="str">
            <v>Not-active</v>
          </cell>
          <cell r="D502" t="str">
            <v>63400 - Customer</v>
          </cell>
          <cell r="E502" t="str">
            <v>2009/01/23</v>
          </cell>
          <cell r="F502" t="str">
            <v>2009/12/31</v>
          </cell>
          <cell r="H502" t="str">
            <v>TX</v>
          </cell>
          <cell r="K502">
            <v>39836</v>
          </cell>
          <cell r="L502">
            <v>40178</v>
          </cell>
        </row>
        <row r="503">
          <cell r="B503" t="str">
            <v>63450</v>
          </cell>
          <cell r="C503" t="str">
            <v>Active</v>
          </cell>
          <cell r="D503" t="str">
            <v>63450 - Customer</v>
          </cell>
          <cell r="E503" t="str">
            <v>2010/06/25</v>
          </cell>
          <cell r="H503" t="str">
            <v>CA</v>
          </cell>
          <cell r="I503" t="str">
            <v>Startup</v>
          </cell>
          <cell r="K503">
            <v>40354</v>
          </cell>
          <cell r="L503">
            <v>0</v>
          </cell>
        </row>
        <row r="504">
          <cell r="B504" t="str">
            <v>63657</v>
          </cell>
          <cell r="C504" t="str">
            <v>Active</v>
          </cell>
          <cell r="D504" t="str">
            <v>63657 - Customer</v>
          </cell>
          <cell r="E504" t="str">
            <v>2007/02/14</v>
          </cell>
          <cell r="H504" t="str">
            <v>IL</v>
          </cell>
          <cell r="K504">
            <v>39127</v>
          </cell>
          <cell r="L504">
            <v>0</v>
          </cell>
        </row>
        <row r="505">
          <cell r="B505" t="str">
            <v>65566</v>
          </cell>
          <cell r="C505" t="str">
            <v>Active</v>
          </cell>
          <cell r="D505" t="str">
            <v>65566 - Customer</v>
          </cell>
          <cell r="E505" t="str">
            <v>2006/05/15</v>
          </cell>
          <cell r="H505" t="str">
            <v>MS</v>
          </cell>
          <cell r="K505">
            <v>38852</v>
          </cell>
          <cell r="L505">
            <v>0</v>
          </cell>
        </row>
        <row r="506">
          <cell r="B506" t="str">
            <v>65605</v>
          </cell>
          <cell r="C506" t="str">
            <v>Not-active</v>
          </cell>
          <cell r="D506" t="str">
            <v>65605 - Customer</v>
          </cell>
          <cell r="E506" t="str">
            <v>2009/11/09</v>
          </cell>
          <cell r="F506" t="str">
            <v>2010/04/25</v>
          </cell>
          <cell r="H506" t="str">
            <v>FL</v>
          </cell>
          <cell r="K506">
            <v>40126</v>
          </cell>
          <cell r="L506">
            <v>40293</v>
          </cell>
        </row>
        <row r="507">
          <cell r="B507" t="str">
            <v>66510</v>
          </cell>
          <cell r="C507" t="str">
            <v>Not-active</v>
          </cell>
          <cell r="D507" t="str">
            <v>66510 - Customer</v>
          </cell>
          <cell r="E507" t="str">
            <v>2009/03/26</v>
          </cell>
          <cell r="F507" t="str">
            <v>2009/04/15</v>
          </cell>
          <cell r="H507" t="str">
            <v>VT</v>
          </cell>
          <cell r="K507">
            <v>39898</v>
          </cell>
          <cell r="L507">
            <v>39918</v>
          </cell>
        </row>
        <row r="508">
          <cell r="B508" t="str">
            <v>66527</v>
          </cell>
          <cell r="C508" t="str">
            <v>Active</v>
          </cell>
          <cell r="D508" t="str">
            <v>66527 - Customer</v>
          </cell>
          <cell r="E508" t="str">
            <v>2008/02/15</v>
          </cell>
          <cell r="H508" t="str">
            <v>FL</v>
          </cell>
          <cell r="I508" t="str">
            <v>Back invoicing Required</v>
          </cell>
          <cell r="K508">
            <v>39493</v>
          </cell>
          <cell r="L508">
            <v>0</v>
          </cell>
        </row>
        <row r="509">
          <cell r="B509" t="str">
            <v>67500</v>
          </cell>
          <cell r="C509" t="str">
            <v>Active</v>
          </cell>
          <cell r="D509" t="str">
            <v>67500 - Customer</v>
          </cell>
          <cell r="E509" t="str">
            <v>2010/11/04</v>
          </cell>
          <cell r="H509" t="str">
            <v>TX</v>
          </cell>
          <cell r="K509">
            <v>40486</v>
          </cell>
          <cell r="L509">
            <v>0</v>
          </cell>
        </row>
        <row r="510">
          <cell r="B510" t="str">
            <v>67750</v>
          </cell>
          <cell r="C510" t="str">
            <v>Active</v>
          </cell>
          <cell r="D510" t="str">
            <v>67750 - Customer</v>
          </cell>
          <cell r="E510" t="str">
            <v>2011/01/19</v>
          </cell>
          <cell r="H510" t="str">
            <v>OH</v>
          </cell>
          <cell r="K510">
            <v>40562</v>
          </cell>
          <cell r="L510">
            <v>0</v>
          </cell>
        </row>
        <row r="511">
          <cell r="B511" t="str">
            <v>68500</v>
          </cell>
          <cell r="C511" t="str">
            <v>Active</v>
          </cell>
          <cell r="D511" t="str">
            <v>68500 - Customer</v>
          </cell>
          <cell r="E511" t="str">
            <v>2009/05/26</v>
          </cell>
          <cell r="H511" t="str">
            <v>IL</v>
          </cell>
          <cell r="K511">
            <v>39959</v>
          </cell>
          <cell r="L511">
            <v>0</v>
          </cell>
        </row>
        <row r="512">
          <cell r="B512" t="str">
            <v>68800</v>
          </cell>
          <cell r="C512" t="str">
            <v>Active</v>
          </cell>
          <cell r="D512" t="str">
            <v>68800 - Customer</v>
          </cell>
          <cell r="E512" t="str">
            <v>2009/07/13</v>
          </cell>
          <cell r="H512" t="str">
            <v>MI</v>
          </cell>
          <cell r="I512" t="str">
            <v>Startup</v>
          </cell>
          <cell r="K512">
            <v>40007</v>
          </cell>
          <cell r="L512">
            <v>0</v>
          </cell>
        </row>
        <row r="513">
          <cell r="B513" t="str">
            <v>69057</v>
          </cell>
          <cell r="C513" t="str">
            <v>Active</v>
          </cell>
          <cell r="D513" t="str">
            <v>69057 - Customer</v>
          </cell>
          <cell r="E513" t="str">
            <v>2007/08/23</v>
          </cell>
          <cell r="H513" t="str">
            <v>TX</v>
          </cell>
          <cell r="K513">
            <v>39317</v>
          </cell>
          <cell r="L513">
            <v>0</v>
          </cell>
        </row>
        <row r="514">
          <cell r="B514" t="str">
            <v>69150</v>
          </cell>
          <cell r="C514" t="str">
            <v>Active</v>
          </cell>
          <cell r="D514" t="str">
            <v>69150 - Customer</v>
          </cell>
          <cell r="E514" t="str">
            <v>2011/08/31</v>
          </cell>
          <cell r="H514" t="str">
            <v>CA</v>
          </cell>
          <cell r="K514">
            <v>40786</v>
          </cell>
          <cell r="L514">
            <v>0</v>
          </cell>
        </row>
        <row r="515">
          <cell r="B515" t="str">
            <v>69300</v>
          </cell>
          <cell r="C515" t="str">
            <v>Active</v>
          </cell>
          <cell r="D515" t="str">
            <v>69300 - Customer</v>
          </cell>
          <cell r="E515" t="str">
            <v>2010/01/01</v>
          </cell>
          <cell r="H515" t="str">
            <v>TX</v>
          </cell>
          <cell r="K515">
            <v>40179</v>
          </cell>
          <cell r="L515">
            <v>0</v>
          </cell>
        </row>
        <row r="516">
          <cell r="B516" t="str">
            <v>69315</v>
          </cell>
          <cell r="C516" t="str">
            <v>Active</v>
          </cell>
          <cell r="D516" t="str">
            <v>69315 - Customer</v>
          </cell>
          <cell r="E516" t="str">
            <v>2010/06/23</v>
          </cell>
          <cell r="H516" t="str">
            <v>TX</v>
          </cell>
          <cell r="K516">
            <v>40352</v>
          </cell>
          <cell r="L516">
            <v>0</v>
          </cell>
        </row>
        <row r="517">
          <cell r="B517" t="str">
            <v>69337</v>
          </cell>
          <cell r="C517" t="str">
            <v>Active</v>
          </cell>
          <cell r="D517" t="str">
            <v>69337 - Customer</v>
          </cell>
          <cell r="E517" t="str">
            <v>2008/05/15</v>
          </cell>
          <cell r="H517" t="str">
            <v>IN</v>
          </cell>
          <cell r="K517">
            <v>39583</v>
          </cell>
          <cell r="L517">
            <v>0</v>
          </cell>
        </row>
        <row r="518">
          <cell r="B518" t="str">
            <v>69600</v>
          </cell>
          <cell r="C518" t="str">
            <v>Not-active</v>
          </cell>
          <cell r="D518" t="str">
            <v>69600 - Customer</v>
          </cell>
          <cell r="E518" t="str">
            <v>2009/06/15</v>
          </cell>
          <cell r="F518" t="str">
            <v>2010/10/31</v>
          </cell>
          <cell r="H518" t="str">
            <v>GA</v>
          </cell>
          <cell r="K518">
            <v>39979</v>
          </cell>
          <cell r="L518">
            <v>40482</v>
          </cell>
        </row>
        <row r="519">
          <cell r="B519" t="str">
            <v>69917</v>
          </cell>
          <cell r="C519" t="str">
            <v>Active</v>
          </cell>
          <cell r="D519" t="str">
            <v>69917 - Customer</v>
          </cell>
          <cell r="E519" t="str">
            <v>2006/11/13</v>
          </cell>
          <cell r="H519" t="str">
            <v>IN</v>
          </cell>
          <cell r="K519">
            <v>39034</v>
          </cell>
          <cell r="L519">
            <v>0</v>
          </cell>
        </row>
        <row r="520">
          <cell r="B520" t="str">
            <v>70127</v>
          </cell>
          <cell r="C520" t="str">
            <v>Active</v>
          </cell>
          <cell r="D520" t="str">
            <v>70127 - Customer</v>
          </cell>
          <cell r="E520" t="str">
            <v>2007/11/29</v>
          </cell>
          <cell r="H520" t="str">
            <v>TX</v>
          </cell>
          <cell r="K520">
            <v>39415</v>
          </cell>
          <cell r="L520">
            <v>0</v>
          </cell>
        </row>
        <row r="521">
          <cell r="B521" t="str">
            <v>70501</v>
          </cell>
          <cell r="C521" t="str">
            <v>Active</v>
          </cell>
          <cell r="D521" t="str">
            <v>70501 - Customer</v>
          </cell>
          <cell r="E521" t="str">
            <v>2010/10/27</v>
          </cell>
          <cell r="H521" t="str">
            <v>TX</v>
          </cell>
          <cell r="I521" t="str">
            <v>Question this</v>
          </cell>
          <cell r="K521">
            <v>40478</v>
          </cell>
          <cell r="L521">
            <v>0</v>
          </cell>
        </row>
        <row r="522">
          <cell r="B522" t="str">
            <v>70847</v>
          </cell>
          <cell r="C522" t="str">
            <v>Active</v>
          </cell>
          <cell r="D522" t="str">
            <v>70847 - Customer</v>
          </cell>
          <cell r="E522" t="str">
            <v>2007/02/15</v>
          </cell>
          <cell r="H522" t="str">
            <v>TX</v>
          </cell>
          <cell r="I522" t="str">
            <v>Startup</v>
          </cell>
          <cell r="K522">
            <v>39128</v>
          </cell>
          <cell r="L522">
            <v>0</v>
          </cell>
        </row>
        <row r="523">
          <cell r="B523" t="str">
            <v>70850</v>
          </cell>
          <cell r="C523" t="str">
            <v>Active</v>
          </cell>
          <cell r="D523" t="str">
            <v>70850 - Customer</v>
          </cell>
          <cell r="E523" t="str">
            <v>2011/06/01</v>
          </cell>
          <cell r="H523" t="str">
            <v>CO</v>
          </cell>
          <cell r="K523">
            <v>40695</v>
          </cell>
          <cell r="L523">
            <v>0</v>
          </cell>
        </row>
        <row r="524">
          <cell r="B524" t="str">
            <v>70853</v>
          </cell>
          <cell r="C524" t="str">
            <v>Not-active</v>
          </cell>
          <cell r="D524" t="str">
            <v>70853 - Customer</v>
          </cell>
          <cell r="E524" t="str">
            <v>2009/06/29</v>
          </cell>
          <cell r="F524" t="str">
            <v>2009/07/09</v>
          </cell>
          <cell r="H524" t="str">
            <v>LA</v>
          </cell>
          <cell r="K524">
            <v>39993</v>
          </cell>
          <cell r="L524">
            <v>40003</v>
          </cell>
        </row>
        <row r="525">
          <cell r="B525" t="str">
            <v>70857</v>
          </cell>
          <cell r="C525" t="str">
            <v>Not-active</v>
          </cell>
          <cell r="D525" t="str">
            <v>70857 - Customer</v>
          </cell>
          <cell r="E525" t="str">
            <v>2004/07/26</v>
          </cell>
          <cell r="F525" t="str">
            <v>2009/03/31</v>
          </cell>
          <cell r="H525" t="str">
            <v>CO</v>
          </cell>
          <cell r="K525">
            <v>38194</v>
          </cell>
          <cell r="L525">
            <v>39903</v>
          </cell>
        </row>
        <row r="526">
          <cell r="B526" t="str">
            <v>71209</v>
          </cell>
          <cell r="C526" t="str">
            <v>Active</v>
          </cell>
          <cell r="D526" t="str">
            <v>71209 - Customer</v>
          </cell>
          <cell r="E526" t="str">
            <v>2008/05/14</v>
          </cell>
          <cell r="H526" t="str">
            <v>PR</v>
          </cell>
          <cell r="K526">
            <v>39582</v>
          </cell>
          <cell r="L526">
            <v>0</v>
          </cell>
        </row>
        <row r="527">
          <cell r="B527" t="str">
            <v>71401</v>
          </cell>
          <cell r="C527" t="str">
            <v>Active</v>
          </cell>
          <cell r="D527" t="str">
            <v>71401 - Customer</v>
          </cell>
          <cell r="E527" t="str">
            <v>2007/08/16</v>
          </cell>
          <cell r="H527" t="str">
            <v>TX</v>
          </cell>
          <cell r="K527">
            <v>39310</v>
          </cell>
          <cell r="L527">
            <v>0</v>
          </cell>
        </row>
        <row r="528">
          <cell r="B528" t="str">
            <v>71760</v>
          </cell>
          <cell r="C528" t="str">
            <v>Active</v>
          </cell>
          <cell r="D528" t="str">
            <v>71760 - Customer</v>
          </cell>
          <cell r="E528" t="str">
            <v>2010/11/16</v>
          </cell>
          <cell r="H528" t="str">
            <v>TX</v>
          </cell>
          <cell r="I528" t="str">
            <v>Back invoicing Required</v>
          </cell>
          <cell r="K528">
            <v>40498</v>
          </cell>
          <cell r="L528">
            <v>0</v>
          </cell>
        </row>
        <row r="529">
          <cell r="B529" t="str">
            <v>71764</v>
          </cell>
          <cell r="C529" t="str">
            <v>Active</v>
          </cell>
          <cell r="D529" t="str">
            <v>71764 - Customer</v>
          </cell>
          <cell r="E529" t="str">
            <v>2007/09/21</v>
          </cell>
          <cell r="H529" t="str">
            <v>TX</v>
          </cell>
          <cell r="K529">
            <v>39346</v>
          </cell>
          <cell r="L529">
            <v>0</v>
          </cell>
        </row>
        <row r="530">
          <cell r="B530" t="str">
            <v>71765</v>
          </cell>
          <cell r="C530" t="str">
            <v>Active</v>
          </cell>
          <cell r="D530" t="str">
            <v>71765 - Customer</v>
          </cell>
          <cell r="E530" t="str">
            <v>2011/06/23</v>
          </cell>
          <cell r="H530" t="str">
            <v>TX</v>
          </cell>
          <cell r="K530">
            <v>40717</v>
          </cell>
          <cell r="L530">
            <v>0</v>
          </cell>
        </row>
        <row r="531">
          <cell r="B531" t="str">
            <v>71766</v>
          </cell>
          <cell r="C531" t="str">
            <v>Active</v>
          </cell>
          <cell r="D531" t="str">
            <v>71766 - Customer</v>
          </cell>
          <cell r="E531" t="str">
            <v>2007/12/31</v>
          </cell>
          <cell r="H531" t="str">
            <v>TX</v>
          </cell>
          <cell r="I531" t="str">
            <v>Pricing Followup</v>
          </cell>
          <cell r="K531">
            <v>39447</v>
          </cell>
          <cell r="L531">
            <v>0</v>
          </cell>
        </row>
        <row r="532">
          <cell r="B532" t="str">
            <v>71767</v>
          </cell>
          <cell r="C532" t="str">
            <v>Active</v>
          </cell>
          <cell r="D532" t="str">
            <v>71767 - Customer</v>
          </cell>
          <cell r="E532" t="str">
            <v>2007/12/31</v>
          </cell>
          <cell r="F532" t="str">
            <v>2011/02/28</v>
          </cell>
          <cell r="H532" t="str">
            <v>LA</v>
          </cell>
          <cell r="I532" t="str">
            <v>Print and View</v>
          </cell>
          <cell r="K532">
            <v>39447</v>
          </cell>
          <cell r="L532">
            <v>40602</v>
          </cell>
        </row>
        <row r="533">
          <cell r="B533" t="str">
            <v>71769</v>
          </cell>
          <cell r="C533" t="str">
            <v>Active</v>
          </cell>
          <cell r="D533" t="str">
            <v>71769 - Customer</v>
          </cell>
          <cell r="E533" t="str">
            <v>2007/04/30</v>
          </cell>
          <cell r="H533" t="str">
            <v>OK</v>
          </cell>
          <cell r="K533">
            <v>39202</v>
          </cell>
          <cell r="L533">
            <v>0</v>
          </cell>
        </row>
        <row r="534">
          <cell r="B534" t="str">
            <v>71801</v>
          </cell>
          <cell r="C534" t="str">
            <v>Active</v>
          </cell>
          <cell r="D534" t="str">
            <v>71801 - Customer</v>
          </cell>
          <cell r="E534" t="str">
            <v>2011/08/23</v>
          </cell>
          <cell r="H534" t="str">
            <v>KS</v>
          </cell>
          <cell r="K534">
            <v>40778</v>
          </cell>
          <cell r="L534">
            <v>0</v>
          </cell>
        </row>
        <row r="535">
          <cell r="B535" t="str">
            <v>71901</v>
          </cell>
          <cell r="C535" t="str">
            <v>Active</v>
          </cell>
          <cell r="D535" t="str">
            <v>71901 - Customer</v>
          </cell>
          <cell r="E535" t="str">
            <v>2011/06/01</v>
          </cell>
          <cell r="H535" t="str">
            <v>KS</v>
          </cell>
          <cell r="K535">
            <v>40695</v>
          </cell>
          <cell r="L535">
            <v>0</v>
          </cell>
        </row>
        <row r="536">
          <cell r="B536" t="str">
            <v>71905</v>
          </cell>
          <cell r="C536" t="str">
            <v>Active</v>
          </cell>
          <cell r="D536" t="str">
            <v>71905 - Customer</v>
          </cell>
          <cell r="E536" t="str">
            <v>2011/06/01</v>
          </cell>
          <cell r="H536" t="str">
            <v>KS</v>
          </cell>
          <cell r="K536">
            <v>40695</v>
          </cell>
          <cell r="L536">
            <v>0</v>
          </cell>
        </row>
        <row r="537">
          <cell r="B537" t="str">
            <v>71937</v>
          </cell>
          <cell r="C537" t="str">
            <v>Not-active</v>
          </cell>
          <cell r="D537" t="str">
            <v>71937 - Customer</v>
          </cell>
          <cell r="E537" t="str">
            <v>2007/07/23</v>
          </cell>
          <cell r="F537" t="str">
            <v>2010/05/31</v>
          </cell>
          <cell r="H537" t="str">
            <v>UT</v>
          </cell>
          <cell r="K537">
            <v>39286</v>
          </cell>
          <cell r="L537">
            <v>40329</v>
          </cell>
        </row>
        <row r="538">
          <cell r="B538" t="str">
            <v>71988</v>
          </cell>
          <cell r="C538" t="str">
            <v>Active</v>
          </cell>
          <cell r="D538" t="str">
            <v>71988 - Customer</v>
          </cell>
          <cell r="E538" t="str">
            <v>2009/10/05</v>
          </cell>
          <cell r="H538" t="str">
            <v>TX</v>
          </cell>
          <cell r="K538">
            <v>40091</v>
          </cell>
          <cell r="L538">
            <v>0</v>
          </cell>
        </row>
        <row r="539">
          <cell r="B539" t="str">
            <v>72101</v>
          </cell>
          <cell r="C539" t="str">
            <v>Active</v>
          </cell>
          <cell r="D539" t="str">
            <v>72101 - Customer</v>
          </cell>
          <cell r="E539" t="str">
            <v>2011/02/04</v>
          </cell>
          <cell r="H539" t="str">
            <v>TN</v>
          </cell>
          <cell r="K539">
            <v>40578</v>
          </cell>
          <cell r="L539">
            <v>0</v>
          </cell>
        </row>
        <row r="540">
          <cell r="B540" t="str">
            <v>72102</v>
          </cell>
          <cell r="C540" t="str">
            <v>Not-active</v>
          </cell>
          <cell r="D540" t="str">
            <v>72102 - Customer</v>
          </cell>
          <cell r="E540" t="str">
            <v>2008/10/07</v>
          </cell>
          <cell r="F540" t="str">
            <v>2009/03/31</v>
          </cell>
          <cell r="H540" t="str">
            <v>FL</v>
          </cell>
          <cell r="K540">
            <v>39728</v>
          </cell>
          <cell r="L540">
            <v>39903</v>
          </cell>
        </row>
        <row r="541">
          <cell r="B541" t="str">
            <v>72200</v>
          </cell>
          <cell r="C541" t="str">
            <v>Not-active</v>
          </cell>
          <cell r="D541" t="str">
            <v>72200 - Customer</v>
          </cell>
          <cell r="E541" t="str">
            <v>2009/03/20</v>
          </cell>
          <cell r="F541" t="str">
            <v>2009/08/19</v>
          </cell>
          <cell r="H541" t="str">
            <v>TX</v>
          </cell>
          <cell r="K541">
            <v>39892</v>
          </cell>
          <cell r="L541">
            <v>40044</v>
          </cell>
        </row>
        <row r="542">
          <cell r="B542" t="str">
            <v>72245</v>
          </cell>
          <cell r="C542" t="str">
            <v>Active</v>
          </cell>
          <cell r="D542" t="str">
            <v>72245 - Customer</v>
          </cell>
          <cell r="E542" t="str">
            <v>2010/05/14</v>
          </cell>
          <cell r="H542" t="str">
            <v>TX</v>
          </cell>
          <cell r="K542">
            <v>40312</v>
          </cell>
          <cell r="L542">
            <v>0</v>
          </cell>
        </row>
        <row r="543">
          <cell r="B543" t="str">
            <v>72267</v>
          </cell>
          <cell r="C543" t="str">
            <v>Active</v>
          </cell>
          <cell r="D543" t="str">
            <v>72267 - Customer</v>
          </cell>
          <cell r="E543" t="str">
            <v>2008/08/14</v>
          </cell>
          <cell r="H543" t="str">
            <v>OK</v>
          </cell>
          <cell r="K543">
            <v>39674</v>
          </cell>
          <cell r="L543">
            <v>0</v>
          </cell>
        </row>
        <row r="544">
          <cell r="B544" t="str">
            <v>72843</v>
          </cell>
          <cell r="C544" t="str">
            <v>Not-active</v>
          </cell>
          <cell r="D544" t="str">
            <v>72843 - Customer</v>
          </cell>
          <cell r="E544" t="str">
            <v>2007/11/27</v>
          </cell>
          <cell r="F544" t="str">
            <v>2009/11/30</v>
          </cell>
          <cell r="H544" t="str">
            <v>LA</v>
          </cell>
          <cell r="K544">
            <v>39413</v>
          </cell>
          <cell r="L544">
            <v>40147</v>
          </cell>
        </row>
        <row r="545">
          <cell r="B545" t="str">
            <v>72845</v>
          </cell>
          <cell r="C545" t="str">
            <v>Active</v>
          </cell>
          <cell r="D545" t="str">
            <v>72845 - Customer</v>
          </cell>
          <cell r="E545" t="str">
            <v>2009/03/06</v>
          </cell>
          <cell r="H545" t="str">
            <v>OK</v>
          </cell>
          <cell r="K545">
            <v>39878</v>
          </cell>
          <cell r="L545">
            <v>0</v>
          </cell>
        </row>
        <row r="546">
          <cell r="B546" t="str">
            <v>72848</v>
          </cell>
          <cell r="C546" t="str">
            <v>Active</v>
          </cell>
          <cell r="D546" t="str">
            <v>72848 - Customer</v>
          </cell>
          <cell r="E546" t="str">
            <v>2006/05/09</v>
          </cell>
          <cell r="H546" t="str">
            <v>NM</v>
          </cell>
          <cell r="K546">
            <v>38846</v>
          </cell>
          <cell r="L546">
            <v>0</v>
          </cell>
        </row>
        <row r="547">
          <cell r="B547" t="str">
            <v>72849</v>
          </cell>
          <cell r="C547" t="str">
            <v>Not-active</v>
          </cell>
          <cell r="D547" t="str">
            <v>72849 - Customer</v>
          </cell>
          <cell r="E547" t="str">
            <v>2005/07/15</v>
          </cell>
          <cell r="F547" t="str">
            <v>2009/03/31</v>
          </cell>
          <cell r="H547" t="str">
            <v>TN</v>
          </cell>
          <cell r="K547">
            <v>38548</v>
          </cell>
          <cell r="L547">
            <v>39903</v>
          </cell>
        </row>
        <row r="548">
          <cell r="B548" t="str">
            <v>72850</v>
          </cell>
          <cell r="C548" t="str">
            <v>Active</v>
          </cell>
          <cell r="D548" t="str">
            <v>72850 - Customer</v>
          </cell>
          <cell r="E548" t="str">
            <v>2010/09/22</v>
          </cell>
          <cell r="H548" t="str">
            <v>TX</v>
          </cell>
          <cell r="I548" t="str">
            <v>Stop Nil Invoicing - Confirm</v>
          </cell>
          <cell r="K548">
            <v>40443</v>
          </cell>
          <cell r="L548">
            <v>0</v>
          </cell>
        </row>
        <row r="549">
          <cell r="B549" t="str">
            <v>72855</v>
          </cell>
          <cell r="C549" t="str">
            <v>Active</v>
          </cell>
          <cell r="D549" t="str">
            <v>72855 - Customer</v>
          </cell>
          <cell r="E549" t="str">
            <v>2011/08/02</v>
          </cell>
          <cell r="H549" t="str">
            <v>IL</v>
          </cell>
          <cell r="K549">
            <v>40757</v>
          </cell>
          <cell r="L549">
            <v>0</v>
          </cell>
        </row>
        <row r="550">
          <cell r="B550" t="str">
            <v>72900</v>
          </cell>
          <cell r="C550" t="str">
            <v>Active</v>
          </cell>
          <cell r="D550" t="str">
            <v>72900 - Customer</v>
          </cell>
          <cell r="E550" t="str">
            <v>2011/07/25</v>
          </cell>
          <cell r="H550" t="str">
            <v>OH</v>
          </cell>
          <cell r="K550">
            <v>40749</v>
          </cell>
          <cell r="L550">
            <v>0</v>
          </cell>
        </row>
        <row r="551">
          <cell r="B551" t="str">
            <v>73500</v>
          </cell>
          <cell r="C551" t="str">
            <v>Active</v>
          </cell>
          <cell r="D551" t="str">
            <v>73500 - Customer</v>
          </cell>
          <cell r="E551" t="str">
            <v>2011/08/31</v>
          </cell>
          <cell r="H551" t="str">
            <v>LA</v>
          </cell>
          <cell r="K551">
            <v>40786</v>
          </cell>
          <cell r="L551">
            <v>0</v>
          </cell>
        </row>
        <row r="552">
          <cell r="B552" t="str">
            <v>73998</v>
          </cell>
          <cell r="C552" t="str">
            <v>Not-active</v>
          </cell>
          <cell r="D552" t="str">
            <v>73998 - Customer</v>
          </cell>
          <cell r="E552" t="str">
            <v>2009/10/06</v>
          </cell>
          <cell r="F552" t="str">
            <v>2009/12/31</v>
          </cell>
          <cell r="H552" t="str">
            <v>IL</v>
          </cell>
          <cell r="K552">
            <v>40092</v>
          </cell>
          <cell r="L552">
            <v>40178</v>
          </cell>
        </row>
        <row r="553">
          <cell r="B553" t="str">
            <v>74000</v>
          </cell>
          <cell r="C553" t="str">
            <v>Active</v>
          </cell>
          <cell r="D553" t="str">
            <v>74000 - Customer</v>
          </cell>
          <cell r="E553" t="str">
            <v>2009/02/20</v>
          </cell>
          <cell r="H553" t="str">
            <v>TX</v>
          </cell>
          <cell r="K553">
            <v>39864</v>
          </cell>
          <cell r="L553">
            <v>0</v>
          </cell>
        </row>
        <row r="554">
          <cell r="B554" t="str">
            <v>74100</v>
          </cell>
          <cell r="C554" t="str">
            <v>Active</v>
          </cell>
          <cell r="D554" t="str">
            <v>74100 - Customer</v>
          </cell>
          <cell r="E554" t="str">
            <v>2010/09/17</v>
          </cell>
          <cell r="H554" t="str">
            <v>TX</v>
          </cell>
          <cell r="K554">
            <v>40438</v>
          </cell>
          <cell r="L554">
            <v>0</v>
          </cell>
        </row>
        <row r="555">
          <cell r="B555" t="str">
            <v>74135</v>
          </cell>
          <cell r="C555" t="str">
            <v>Active</v>
          </cell>
          <cell r="D555" t="str">
            <v>74135 - Customer</v>
          </cell>
          <cell r="E555" t="str">
            <v>2011/08/30</v>
          </cell>
          <cell r="H555" t="str">
            <v>NV</v>
          </cell>
          <cell r="K555">
            <v>40785</v>
          </cell>
          <cell r="L555">
            <v>0</v>
          </cell>
        </row>
        <row r="556">
          <cell r="B556" t="str">
            <v>74150</v>
          </cell>
          <cell r="C556" t="str">
            <v>Active</v>
          </cell>
          <cell r="D556" t="str">
            <v>74150 - Customer</v>
          </cell>
          <cell r="E556" t="str">
            <v>2010/01/31</v>
          </cell>
          <cell r="H556" t="str">
            <v>CA</v>
          </cell>
          <cell r="K556">
            <v>40209</v>
          </cell>
          <cell r="L556">
            <v>0</v>
          </cell>
        </row>
        <row r="557">
          <cell r="B557" t="str">
            <v>74250</v>
          </cell>
          <cell r="C557" t="str">
            <v>Active</v>
          </cell>
          <cell r="D557" t="str">
            <v>74250 - Customer</v>
          </cell>
          <cell r="E557" t="str">
            <v>2009/06/23</v>
          </cell>
          <cell r="H557" t="str">
            <v>CO</v>
          </cell>
          <cell r="K557">
            <v>39987</v>
          </cell>
          <cell r="L557">
            <v>0</v>
          </cell>
        </row>
        <row r="558">
          <cell r="B558" t="str">
            <v>74487</v>
          </cell>
          <cell r="C558" t="str">
            <v>Not-active</v>
          </cell>
          <cell r="D558" t="str">
            <v>74487 - Customer</v>
          </cell>
          <cell r="E558" t="str">
            <v>2007/03/11</v>
          </cell>
          <cell r="F558" t="str">
            <v>2009/02/28</v>
          </cell>
          <cell r="H558" t="str">
            <v>TX</v>
          </cell>
          <cell r="K558">
            <v>39152</v>
          </cell>
          <cell r="L558">
            <v>39872</v>
          </cell>
        </row>
        <row r="559">
          <cell r="B559" t="str">
            <v>75165</v>
          </cell>
          <cell r="C559" t="str">
            <v>Active</v>
          </cell>
          <cell r="D559" t="str">
            <v>75165 - Customer</v>
          </cell>
          <cell r="E559" t="str">
            <v>2005/12/30</v>
          </cell>
          <cell r="H559" t="str">
            <v>TX</v>
          </cell>
          <cell r="K559">
            <v>38716</v>
          </cell>
          <cell r="L559">
            <v>0</v>
          </cell>
        </row>
        <row r="560">
          <cell r="B560" t="str">
            <v>75571</v>
          </cell>
          <cell r="C560" t="str">
            <v>Active</v>
          </cell>
          <cell r="D560" t="str">
            <v>75571 - Customer</v>
          </cell>
          <cell r="E560" t="str">
            <v>2006/10/02</v>
          </cell>
          <cell r="F560" t="str">
            <v>2011/01/31</v>
          </cell>
          <cell r="H560" t="str">
            <v>IL</v>
          </cell>
          <cell r="I560" t="str">
            <v>Print and View</v>
          </cell>
          <cell r="K560">
            <v>38992</v>
          </cell>
          <cell r="L560">
            <v>40574</v>
          </cell>
        </row>
        <row r="561">
          <cell r="B561" t="str">
            <v>76020</v>
          </cell>
          <cell r="C561" t="str">
            <v>Active</v>
          </cell>
          <cell r="D561" t="str">
            <v>76020 - Customer</v>
          </cell>
          <cell r="E561" t="str">
            <v>2010/10/01</v>
          </cell>
          <cell r="H561" t="str">
            <v>OH</v>
          </cell>
          <cell r="K561">
            <v>40452</v>
          </cell>
          <cell r="L561">
            <v>0</v>
          </cell>
        </row>
        <row r="562">
          <cell r="B562" t="str">
            <v>76025</v>
          </cell>
          <cell r="C562" t="str">
            <v>Active</v>
          </cell>
          <cell r="D562" t="str">
            <v>76025 - Customer</v>
          </cell>
          <cell r="E562" t="str">
            <v>2009/02/25</v>
          </cell>
          <cell r="H562" t="str">
            <v>KS</v>
          </cell>
          <cell r="K562">
            <v>39869</v>
          </cell>
          <cell r="L562">
            <v>0</v>
          </cell>
        </row>
        <row r="563">
          <cell r="B563" t="str">
            <v>76033</v>
          </cell>
          <cell r="C563" t="str">
            <v>Active</v>
          </cell>
          <cell r="D563" t="str">
            <v>76033 - Customer</v>
          </cell>
          <cell r="E563" t="str">
            <v>2010/07/29</v>
          </cell>
          <cell r="H563" t="str">
            <v>TX</v>
          </cell>
          <cell r="K563">
            <v>40388</v>
          </cell>
          <cell r="L563">
            <v>0</v>
          </cell>
        </row>
        <row r="564">
          <cell r="B564" t="str">
            <v>76850</v>
          </cell>
          <cell r="C564" t="str">
            <v>Not-active</v>
          </cell>
          <cell r="D564" t="str">
            <v>76850 - Customer</v>
          </cell>
          <cell r="E564" t="str">
            <v>2009/10/28</v>
          </cell>
          <cell r="F564" t="str">
            <v>2010/10/29</v>
          </cell>
          <cell r="H564" t="str">
            <v>TX</v>
          </cell>
          <cell r="K564">
            <v>40114</v>
          </cell>
          <cell r="L564">
            <v>40480</v>
          </cell>
        </row>
        <row r="565">
          <cell r="B565" t="str">
            <v>77067</v>
          </cell>
          <cell r="C565" t="str">
            <v>Not-active</v>
          </cell>
          <cell r="D565" t="str">
            <v>77067 - Customer</v>
          </cell>
          <cell r="E565" t="str">
            <v>2007/12/31</v>
          </cell>
          <cell r="F565" t="str">
            <v>2008/11/23</v>
          </cell>
          <cell r="H565" t="str">
            <v>TX</v>
          </cell>
          <cell r="K565">
            <v>39447</v>
          </cell>
          <cell r="L565">
            <v>39775</v>
          </cell>
        </row>
        <row r="566">
          <cell r="B566" t="str">
            <v>77075</v>
          </cell>
          <cell r="C566" t="str">
            <v>Not-active</v>
          </cell>
          <cell r="D566" t="str">
            <v>77075 - Customer</v>
          </cell>
          <cell r="E566" t="str">
            <v>2010/07/31</v>
          </cell>
          <cell r="F566" t="str">
            <v>2011/01/14</v>
          </cell>
          <cell r="H566" t="str">
            <v>TX</v>
          </cell>
          <cell r="K566">
            <v>40390</v>
          </cell>
          <cell r="L566">
            <v>40557</v>
          </cell>
        </row>
        <row r="567">
          <cell r="B567" t="str">
            <v>77300</v>
          </cell>
          <cell r="C567" t="str">
            <v>Active</v>
          </cell>
          <cell r="D567" t="str">
            <v>77300 - Customer</v>
          </cell>
          <cell r="E567" t="str">
            <v>2011/07/27</v>
          </cell>
          <cell r="H567" t="str">
            <v>OK</v>
          </cell>
        </row>
        <row r="568">
          <cell r="B568" t="str">
            <v>77800</v>
          </cell>
          <cell r="C568" t="str">
            <v>Active</v>
          </cell>
          <cell r="D568" t="str">
            <v>77800 - Customer</v>
          </cell>
          <cell r="E568" t="str">
            <v>2010/01/12</v>
          </cell>
          <cell r="H568" t="str">
            <v>TX</v>
          </cell>
          <cell r="K568">
            <v>40190</v>
          </cell>
          <cell r="L568">
            <v>0</v>
          </cell>
        </row>
        <row r="569">
          <cell r="B569" t="str">
            <v>77850</v>
          </cell>
          <cell r="C569" t="str">
            <v>Active</v>
          </cell>
          <cell r="D569" t="str">
            <v>77850 - Customer</v>
          </cell>
          <cell r="E569" t="str">
            <v>2011/03/24</v>
          </cell>
          <cell r="H569" t="str">
            <v>IN</v>
          </cell>
          <cell r="I569" t="str">
            <v>Back invoicing Required</v>
          </cell>
          <cell r="K569">
            <v>40626</v>
          </cell>
          <cell r="L569">
            <v>0</v>
          </cell>
        </row>
        <row r="570">
          <cell r="B570" t="str">
            <v>78077</v>
          </cell>
          <cell r="C570" t="str">
            <v>Not-active</v>
          </cell>
          <cell r="D570" t="str">
            <v>78077 - Customer</v>
          </cell>
          <cell r="E570" t="str">
            <v>2007/12/31</v>
          </cell>
          <cell r="F570" t="str">
            <v>2008/06/30</v>
          </cell>
          <cell r="K570">
            <v>39447</v>
          </cell>
          <cell r="L570">
            <v>39629</v>
          </cell>
        </row>
        <row r="571">
          <cell r="B571" t="str">
            <v>78100</v>
          </cell>
          <cell r="C571" t="str">
            <v>Active</v>
          </cell>
          <cell r="D571" t="str">
            <v>78100 - Customer</v>
          </cell>
          <cell r="E571" t="str">
            <v>2010/11/08</v>
          </cell>
          <cell r="H571" t="str">
            <v>IN</v>
          </cell>
          <cell r="I571" t="str">
            <v>Startup</v>
          </cell>
          <cell r="K571">
            <v>40490</v>
          </cell>
          <cell r="L571">
            <v>0</v>
          </cell>
        </row>
        <row r="572">
          <cell r="B572" t="str">
            <v>78110</v>
          </cell>
          <cell r="C572" t="str">
            <v>Active</v>
          </cell>
          <cell r="D572" t="str">
            <v>78110 - Customer</v>
          </cell>
          <cell r="E572" t="str">
            <v>2011/07/29</v>
          </cell>
          <cell r="H572" t="str">
            <v>AZ</v>
          </cell>
          <cell r="K572">
            <v>40753</v>
          </cell>
          <cell r="L572">
            <v>0</v>
          </cell>
        </row>
        <row r="573">
          <cell r="B573" t="str">
            <v>78115</v>
          </cell>
          <cell r="C573" t="str">
            <v>Active</v>
          </cell>
          <cell r="D573" t="str">
            <v>78115 - Customer</v>
          </cell>
          <cell r="E573" t="str">
            <v>2006/09/12</v>
          </cell>
          <cell r="H573" t="str">
            <v>OK</v>
          </cell>
          <cell r="K573">
            <v>38972</v>
          </cell>
          <cell r="L573">
            <v>0</v>
          </cell>
        </row>
        <row r="574">
          <cell r="B574" t="str">
            <v>78116</v>
          </cell>
          <cell r="C574" t="str">
            <v>Active</v>
          </cell>
          <cell r="D574" t="str">
            <v>78116 - Customer</v>
          </cell>
          <cell r="E574" t="str">
            <v>2006/08/03</v>
          </cell>
          <cell r="F574" t="str">
            <v>2010/06/30</v>
          </cell>
          <cell r="H574" t="str">
            <v>GA</v>
          </cell>
          <cell r="K574">
            <v>38932</v>
          </cell>
          <cell r="L574">
            <v>40359</v>
          </cell>
        </row>
        <row r="575">
          <cell r="B575" t="str">
            <v>78117</v>
          </cell>
          <cell r="C575" t="str">
            <v>Not-active</v>
          </cell>
          <cell r="D575" t="str">
            <v>78117 - Customer</v>
          </cell>
          <cell r="E575" t="str">
            <v>2007/12/31</v>
          </cell>
          <cell r="F575" t="str">
            <v>2008/09/03</v>
          </cell>
          <cell r="H575" t="str">
            <v>AZ</v>
          </cell>
          <cell r="K575">
            <v>39447</v>
          </cell>
          <cell r="L575">
            <v>39694</v>
          </cell>
        </row>
        <row r="576">
          <cell r="B576" t="str">
            <v>78300</v>
          </cell>
          <cell r="C576" t="str">
            <v>Active</v>
          </cell>
          <cell r="D576" t="str">
            <v>78300 - Customer</v>
          </cell>
          <cell r="E576" t="str">
            <v>2010/09/02</v>
          </cell>
          <cell r="H576" t="str">
            <v>MS</v>
          </cell>
          <cell r="K576">
            <v>40423</v>
          </cell>
          <cell r="L576">
            <v>0</v>
          </cell>
        </row>
        <row r="577">
          <cell r="B577" t="str">
            <v>78350</v>
          </cell>
          <cell r="C577" t="str">
            <v>Active</v>
          </cell>
          <cell r="D577" t="str">
            <v>78350 - Customer</v>
          </cell>
          <cell r="E577" t="str">
            <v>2010/09/10</v>
          </cell>
          <cell r="H577" t="str">
            <v>GA</v>
          </cell>
          <cell r="K577">
            <v>40431</v>
          </cell>
          <cell r="L577">
            <v>0</v>
          </cell>
        </row>
        <row r="578">
          <cell r="B578" t="str">
            <v>78495</v>
          </cell>
          <cell r="C578" t="str">
            <v>Active</v>
          </cell>
          <cell r="D578" t="str">
            <v>78495 - Customer</v>
          </cell>
          <cell r="E578" t="str">
            <v>2010/07/13</v>
          </cell>
          <cell r="H578" t="str">
            <v>OK</v>
          </cell>
          <cell r="K578">
            <v>40372</v>
          </cell>
          <cell r="L578">
            <v>0</v>
          </cell>
        </row>
        <row r="579">
          <cell r="B579" t="str">
            <v>78501</v>
          </cell>
          <cell r="C579" t="str">
            <v>Active</v>
          </cell>
          <cell r="D579" t="str">
            <v>78501 - Customer</v>
          </cell>
          <cell r="E579" t="str">
            <v>2011/04/08</v>
          </cell>
          <cell r="H579" t="str">
            <v>OK</v>
          </cell>
          <cell r="K579">
            <v>40641</v>
          </cell>
          <cell r="L579">
            <v>0</v>
          </cell>
        </row>
        <row r="580">
          <cell r="B580" t="str">
            <v>78506</v>
          </cell>
          <cell r="C580" t="str">
            <v>Active</v>
          </cell>
          <cell r="D580" t="str">
            <v>78506 - Customer</v>
          </cell>
          <cell r="E580" t="str">
            <v>2007/05/31</v>
          </cell>
          <cell r="H580" t="str">
            <v>TX</v>
          </cell>
          <cell r="K580">
            <v>39233</v>
          </cell>
          <cell r="L580">
            <v>0</v>
          </cell>
        </row>
        <row r="581">
          <cell r="B581" t="str">
            <v>78509</v>
          </cell>
          <cell r="C581" t="str">
            <v>Not-active</v>
          </cell>
          <cell r="D581" t="str">
            <v>78509 - Customer</v>
          </cell>
          <cell r="E581" t="str">
            <v>2009/09/30</v>
          </cell>
          <cell r="F581" t="str">
            <v>9999/01/01</v>
          </cell>
          <cell r="H581" t="str">
            <v>TX</v>
          </cell>
          <cell r="K581">
            <v>40086</v>
          </cell>
          <cell r="L581">
            <v>2958101</v>
          </cell>
        </row>
        <row r="582">
          <cell r="B582" t="str">
            <v>78522</v>
          </cell>
          <cell r="C582" t="str">
            <v>Active</v>
          </cell>
          <cell r="D582" t="str">
            <v>78522 - Customer</v>
          </cell>
          <cell r="E582" t="str">
            <v>2007/03/20</v>
          </cell>
          <cell r="H582" t="str">
            <v>OH</v>
          </cell>
          <cell r="K582">
            <v>39161</v>
          </cell>
          <cell r="L582">
            <v>0</v>
          </cell>
        </row>
        <row r="583">
          <cell r="B583" t="str">
            <v>78527</v>
          </cell>
          <cell r="C583" t="str">
            <v>Not-active</v>
          </cell>
          <cell r="D583" t="str">
            <v>78527 - Customer</v>
          </cell>
          <cell r="E583" t="str">
            <v>2007/03/06</v>
          </cell>
          <cell r="F583" t="str">
            <v>2009/02/27</v>
          </cell>
          <cell r="H583" t="str">
            <v>TX</v>
          </cell>
          <cell r="K583">
            <v>39147</v>
          </cell>
          <cell r="L583">
            <v>39871</v>
          </cell>
        </row>
        <row r="584">
          <cell r="B584" t="str">
            <v>78527-1</v>
          </cell>
          <cell r="C584" t="str">
            <v>Active</v>
          </cell>
          <cell r="D584" t="str">
            <v>78527-1 - Customer</v>
          </cell>
          <cell r="E584" t="str">
            <v>2011/06/17</v>
          </cell>
          <cell r="H584" t="str">
            <v>TX</v>
          </cell>
          <cell r="K584">
            <v>40711</v>
          </cell>
          <cell r="L584">
            <v>0</v>
          </cell>
        </row>
        <row r="585">
          <cell r="B585" t="str">
            <v>80175</v>
          </cell>
          <cell r="C585" t="str">
            <v>Not-active</v>
          </cell>
          <cell r="D585" t="str">
            <v>80175 - Customer</v>
          </cell>
          <cell r="E585" t="str">
            <v>2009/09/16</v>
          </cell>
          <cell r="F585" t="str">
            <v>2009/12/01</v>
          </cell>
          <cell r="H585" t="str">
            <v>CA</v>
          </cell>
          <cell r="K585">
            <v>40072</v>
          </cell>
          <cell r="L585">
            <v>40148</v>
          </cell>
        </row>
        <row r="586">
          <cell r="B586" t="str">
            <v>80200</v>
          </cell>
          <cell r="C586" t="str">
            <v>Active</v>
          </cell>
          <cell r="D586" t="str">
            <v>80200 - Customer</v>
          </cell>
          <cell r="E586" t="str">
            <v>2011/03/24</v>
          </cell>
          <cell r="H586" t="str">
            <v>OK</v>
          </cell>
          <cell r="K586">
            <v>40626</v>
          </cell>
          <cell r="L586">
            <v>0</v>
          </cell>
        </row>
        <row r="587">
          <cell r="B587" t="str">
            <v>80203</v>
          </cell>
          <cell r="C587" t="str">
            <v>Active</v>
          </cell>
          <cell r="D587" t="str">
            <v>80203 - Customer</v>
          </cell>
          <cell r="E587" t="str">
            <v>2006/09/06</v>
          </cell>
          <cell r="H587" t="str">
            <v>OK</v>
          </cell>
          <cell r="K587">
            <v>38966</v>
          </cell>
          <cell r="L587">
            <v>0</v>
          </cell>
        </row>
        <row r="588">
          <cell r="B588" t="str">
            <v>80400</v>
          </cell>
          <cell r="C588" t="str">
            <v>Active</v>
          </cell>
          <cell r="D588" t="str">
            <v>80400 - Customer</v>
          </cell>
          <cell r="E588" t="str">
            <v>2009/12/02</v>
          </cell>
          <cell r="H588" t="str">
            <v>AZ</v>
          </cell>
          <cell r="K588">
            <v>40149</v>
          </cell>
          <cell r="L588">
            <v>0</v>
          </cell>
        </row>
        <row r="589">
          <cell r="B589" t="str">
            <v>80420</v>
          </cell>
          <cell r="C589" t="str">
            <v>Active</v>
          </cell>
          <cell r="D589" t="str">
            <v>80420 - Customer</v>
          </cell>
          <cell r="E589" t="str">
            <v>2010/10/21</v>
          </cell>
          <cell r="H589" t="str">
            <v>AL</v>
          </cell>
          <cell r="K589">
            <v>40472</v>
          </cell>
          <cell r="L589">
            <v>0</v>
          </cell>
        </row>
        <row r="590">
          <cell r="B590" t="str">
            <v>80450</v>
          </cell>
          <cell r="C590" t="str">
            <v>Active</v>
          </cell>
          <cell r="D590" t="str">
            <v>80450 - Customer</v>
          </cell>
          <cell r="E590" t="str">
            <v>2011/02/04</v>
          </cell>
          <cell r="H590" t="str">
            <v>LA</v>
          </cell>
          <cell r="I590" t="str">
            <v>Lewis Conversion</v>
          </cell>
          <cell r="J590" t="str">
            <v>Closed</v>
          </cell>
          <cell r="K590">
            <v>40578</v>
          </cell>
          <cell r="L590">
            <v>0</v>
          </cell>
        </row>
        <row r="591">
          <cell r="B591" t="str">
            <v>80460</v>
          </cell>
          <cell r="C591" t="str">
            <v>Active</v>
          </cell>
          <cell r="D591" t="str">
            <v>80460 - Customer</v>
          </cell>
          <cell r="E591" t="str">
            <v>2011/05/20</v>
          </cell>
          <cell r="H591" t="str">
            <v>TX</v>
          </cell>
          <cell r="I591" t="str">
            <v>Back invoicing Required</v>
          </cell>
          <cell r="K591">
            <v>40683</v>
          </cell>
          <cell r="L591">
            <v>0</v>
          </cell>
        </row>
        <row r="592">
          <cell r="B592" t="str">
            <v>80485</v>
          </cell>
          <cell r="C592" t="str">
            <v>Not-active</v>
          </cell>
          <cell r="D592" t="str">
            <v>80485 - Customer</v>
          </cell>
          <cell r="E592" t="str">
            <v>2007/01/03</v>
          </cell>
          <cell r="F592" t="str">
            <v>2009/08/13</v>
          </cell>
          <cell r="H592" t="str">
            <v>AL</v>
          </cell>
          <cell r="K592">
            <v>39085</v>
          </cell>
          <cell r="L592">
            <v>40038</v>
          </cell>
        </row>
        <row r="593">
          <cell r="B593" t="str">
            <v>80490</v>
          </cell>
          <cell r="C593" t="str">
            <v>Not-active</v>
          </cell>
          <cell r="D593" t="str">
            <v>80490 - Customer</v>
          </cell>
          <cell r="E593" t="str">
            <v>2008/11/05</v>
          </cell>
          <cell r="F593" t="str">
            <v>2008/11/21</v>
          </cell>
          <cell r="H593" t="str">
            <v>MD</v>
          </cell>
          <cell r="K593">
            <v>39757</v>
          </cell>
          <cell r="L593">
            <v>39773</v>
          </cell>
        </row>
        <row r="594">
          <cell r="B594" t="str">
            <v>80497</v>
          </cell>
          <cell r="C594" t="str">
            <v>Active</v>
          </cell>
          <cell r="D594" t="str">
            <v>80497 - Customer</v>
          </cell>
          <cell r="E594" t="str">
            <v>2007/05/23</v>
          </cell>
          <cell r="H594" t="str">
            <v>OK</v>
          </cell>
          <cell r="K594">
            <v>39225</v>
          </cell>
          <cell r="L594">
            <v>0</v>
          </cell>
        </row>
        <row r="595">
          <cell r="B595" t="str">
            <v>80527</v>
          </cell>
          <cell r="C595" t="str">
            <v>Active</v>
          </cell>
          <cell r="D595" t="str">
            <v>80527 - Customer</v>
          </cell>
          <cell r="E595" t="str">
            <v>2008/04/04</v>
          </cell>
          <cell r="H595" t="str">
            <v>TX</v>
          </cell>
          <cell r="K595">
            <v>39542</v>
          </cell>
          <cell r="L595">
            <v>0</v>
          </cell>
        </row>
        <row r="596">
          <cell r="B596" t="str">
            <v>80540</v>
          </cell>
          <cell r="C596" t="str">
            <v>Active</v>
          </cell>
          <cell r="D596" t="str">
            <v>80540 - Customer</v>
          </cell>
          <cell r="E596" t="str">
            <v>2010/01/31</v>
          </cell>
          <cell r="H596" t="str">
            <v>FL</v>
          </cell>
          <cell r="K596">
            <v>40209</v>
          </cell>
          <cell r="L596">
            <v>0</v>
          </cell>
        </row>
        <row r="597">
          <cell r="B597" t="str">
            <v>80842</v>
          </cell>
          <cell r="C597" t="str">
            <v>Not-active</v>
          </cell>
          <cell r="D597" t="str">
            <v>80842 - Customer</v>
          </cell>
          <cell r="E597" t="str">
            <v>2007/08/31</v>
          </cell>
          <cell r="F597" t="str">
            <v>2009/01/28</v>
          </cell>
          <cell r="H597" t="str">
            <v>TX</v>
          </cell>
          <cell r="K597">
            <v>39325</v>
          </cell>
          <cell r="L597">
            <v>39841</v>
          </cell>
        </row>
        <row r="598">
          <cell r="B598" t="str">
            <v>80847</v>
          </cell>
          <cell r="C598" t="str">
            <v>Active</v>
          </cell>
          <cell r="D598" t="str">
            <v>80847 - Customer</v>
          </cell>
          <cell r="E598" t="str">
            <v>2007/06/07</v>
          </cell>
          <cell r="H598" t="str">
            <v>OK</v>
          </cell>
          <cell r="K598">
            <v>39240</v>
          </cell>
          <cell r="L598">
            <v>0</v>
          </cell>
        </row>
        <row r="599">
          <cell r="B599" t="str">
            <v>81500</v>
          </cell>
          <cell r="C599" t="str">
            <v>Active</v>
          </cell>
          <cell r="D599" t="str">
            <v>81500 - Customer</v>
          </cell>
          <cell r="E599" t="str">
            <v>2008/12/23</v>
          </cell>
          <cell r="H599" t="str">
            <v>MO</v>
          </cell>
          <cell r="K599">
            <v>39805</v>
          </cell>
          <cell r="L599">
            <v>0</v>
          </cell>
        </row>
        <row r="600">
          <cell r="B600" t="str">
            <v>81503</v>
          </cell>
          <cell r="C600" t="str">
            <v>Not-active</v>
          </cell>
          <cell r="D600" t="str">
            <v>81503 - Customer</v>
          </cell>
          <cell r="E600" t="str">
            <v>2009/04/29</v>
          </cell>
          <cell r="F600" t="str">
            <v>2009/05/01</v>
          </cell>
          <cell r="H600" t="str">
            <v>FL</v>
          </cell>
          <cell r="K600">
            <v>39932</v>
          </cell>
          <cell r="L600">
            <v>39934</v>
          </cell>
        </row>
        <row r="601">
          <cell r="B601" t="str">
            <v>81520</v>
          </cell>
          <cell r="C601" t="str">
            <v>Active</v>
          </cell>
          <cell r="D601" t="str">
            <v>81520 - Customer</v>
          </cell>
          <cell r="E601" t="str">
            <v>2010/10/12</v>
          </cell>
          <cell r="H601" t="str">
            <v>KY</v>
          </cell>
          <cell r="K601">
            <v>40463</v>
          </cell>
          <cell r="L601">
            <v>0</v>
          </cell>
        </row>
        <row r="602">
          <cell r="B602" t="str">
            <v>81525</v>
          </cell>
          <cell r="C602" t="str">
            <v>Active</v>
          </cell>
          <cell r="D602" t="str">
            <v>81525 - Customer</v>
          </cell>
          <cell r="E602" t="str">
            <v>2009/09/29</v>
          </cell>
          <cell r="F602" t="str">
            <v>2010/10/31</v>
          </cell>
          <cell r="H602" t="str">
            <v>CA</v>
          </cell>
          <cell r="K602">
            <v>40085</v>
          </cell>
          <cell r="L602">
            <v>40482</v>
          </cell>
        </row>
        <row r="603">
          <cell r="B603" t="str">
            <v>81550</v>
          </cell>
          <cell r="C603" t="str">
            <v>Not-active</v>
          </cell>
          <cell r="D603" t="str">
            <v>81550 - Customer</v>
          </cell>
          <cell r="E603" t="str">
            <v>2009/01/01</v>
          </cell>
          <cell r="F603" t="str">
            <v>2009/01/30</v>
          </cell>
          <cell r="H603" t="str">
            <v>TX</v>
          </cell>
          <cell r="K603">
            <v>39814</v>
          </cell>
          <cell r="L603">
            <v>39843</v>
          </cell>
        </row>
        <row r="604">
          <cell r="B604" t="str">
            <v>81550</v>
          </cell>
          <cell r="C604" t="str">
            <v>Active</v>
          </cell>
          <cell r="D604" t="str">
            <v>81550 - Customer</v>
          </cell>
          <cell r="E604" t="str">
            <v>2011/03/24</v>
          </cell>
          <cell r="H604" t="str">
            <v>VA</v>
          </cell>
          <cell r="K604">
            <v>40626</v>
          </cell>
          <cell r="L604">
            <v>0</v>
          </cell>
        </row>
        <row r="605">
          <cell r="B605" t="str">
            <v>81560</v>
          </cell>
          <cell r="C605" t="str">
            <v>Active</v>
          </cell>
          <cell r="D605" t="str">
            <v>81560 - Customer</v>
          </cell>
          <cell r="E605" t="str">
            <v>2009/05/20</v>
          </cell>
          <cell r="H605" t="str">
            <v>OH</v>
          </cell>
          <cell r="K605">
            <v>39953</v>
          </cell>
          <cell r="L605">
            <v>0</v>
          </cell>
        </row>
        <row r="606">
          <cell r="B606" t="str">
            <v>82215</v>
          </cell>
          <cell r="C606" t="str">
            <v>Active</v>
          </cell>
          <cell r="D606" t="str">
            <v>82215 - Customer</v>
          </cell>
          <cell r="E606" t="str">
            <v>2008/05/22</v>
          </cell>
          <cell r="H606" t="str">
            <v>TX</v>
          </cell>
          <cell r="K606">
            <v>39590</v>
          </cell>
          <cell r="L606">
            <v>0</v>
          </cell>
        </row>
        <row r="607">
          <cell r="B607" t="str">
            <v>82217</v>
          </cell>
          <cell r="C607" t="str">
            <v>Active</v>
          </cell>
          <cell r="D607" t="str">
            <v>82217 - Customer</v>
          </cell>
          <cell r="E607" t="str">
            <v>2007/05/21</v>
          </cell>
          <cell r="H607" t="str">
            <v>KS</v>
          </cell>
          <cell r="K607">
            <v>39223</v>
          </cell>
          <cell r="L607">
            <v>0</v>
          </cell>
        </row>
        <row r="608">
          <cell r="B608" t="str">
            <v>82220</v>
          </cell>
          <cell r="C608" t="str">
            <v>Active</v>
          </cell>
          <cell r="D608" t="str">
            <v>82220 - Customer</v>
          </cell>
          <cell r="E608" t="str">
            <v>2011/08/11</v>
          </cell>
          <cell r="H608" t="str">
            <v>CO</v>
          </cell>
          <cell r="I608" t="str">
            <v>Startup</v>
          </cell>
          <cell r="K608">
            <v>40766</v>
          </cell>
          <cell r="L608">
            <v>0</v>
          </cell>
        </row>
        <row r="609">
          <cell r="B609" t="str">
            <v>82226</v>
          </cell>
          <cell r="C609" t="str">
            <v>Not-active</v>
          </cell>
          <cell r="D609" t="str">
            <v>82226 - Customer</v>
          </cell>
          <cell r="E609" t="str">
            <v>2007/10/01</v>
          </cell>
          <cell r="F609" t="str">
            <v>2009/01/01</v>
          </cell>
          <cell r="H609" t="str">
            <v>UT</v>
          </cell>
          <cell r="K609">
            <v>39356</v>
          </cell>
          <cell r="L609">
            <v>39814</v>
          </cell>
        </row>
        <row r="610">
          <cell r="B610" t="str">
            <v>82227</v>
          </cell>
          <cell r="C610" t="str">
            <v>Active</v>
          </cell>
          <cell r="D610" t="str">
            <v>82227 - Customer</v>
          </cell>
          <cell r="E610" t="str">
            <v>2009/10/14</v>
          </cell>
          <cell r="H610" t="str">
            <v>AZ</v>
          </cell>
          <cell r="K610">
            <v>40100</v>
          </cell>
          <cell r="L610">
            <v>0</v>
          </cell>
        </row>
        <row r="611">
          <cell r="B611" t="str">
            <v>82228</v>
          </cell>
          <cell r="C611" t="str">
            <v>Active</v>
          </cell>
          <cell r="D611" t="str">
            <v>82228 - Customer</v>
          </cell>
          <cell r="E611" t="str">
            <v>2009/06/12</v>
          </cell>
          <cell r="H611" t="str">
            <v>FL</v>
          </cell>
          <cell r="I611" t="str">
            <v>Startup</v>
          </cell>
          <cell r="K611">
            <v>39976</v>
          </cell>
          <cell r="L611">
            <v>0</v>
          </cell>
        </row>
        <row r="612">
          <cell r="B612" t="str">
            <v>82229</v>
          </cell>
          <cell r="C612" t="str">
            <v>Active</v>
          </cell>
          <cell r="D612" t="str">
            <v>82229 - Customer</v>
          </cell>
          <cell r="E612" t="str">
            <v>2007/01/04</v>
          </cell>
          <cell r="H612" t="str">
            <v>FL</v>
          </cell>
          <cell r="K612">
            <v>39086</v>
          </cell>
          <cell r="L612">
            <v>0</v>
          </cell>
        </row>
        <row r="613">
          <cell r="B613" t="str">
            <v>82248</v>
          </cell>
          <cell r="C613" t="str">
            <v>Active</v>
          </cell>
          <cell r="D613" t="str">
            <v>82248 - Customer</v>
          </cell>
          <cell r="E613" t="str">
            <v>2011/06/27</v>
          </cell>
          <cell r="H613" t="str">
            <v>FL</v>
          </cell>
          <cell r="I613" t="str">
            <v>Lewis Conversion</v>
          </cell>
          <cell r="J613" t="str">
            <v>Closed</v>
          </cell>
          <cell r="K613">
            <v>40721</v>
          </cell>
          <cell r="L613">
            <v>0</v>
          </cell>
        </row>
        <row r="614">
          <cell r="B614" t="str">
            <v>82249</v>
          </cell>
          <cell r="C614" t="str">
            <v>Active</v>
          </cell>
          <cell r="D614" t="str">
            <v>82249 - Customer</v>
          </cell>
          <cell r="E614" t="str">
            <v>2007/08/01</v>
          </cell>
          <cell r="H614" t="str">
            <v>LA</v>
          </cell>
          <cell r="K614">
            <v>39295</v>
          </cell>
          <cell r="L614">
            <v>0</v>
          </cell>
        </row>
        <row r="615">
          <cell r="B615" t="str">
            <v>82250</v>
          </cell>
          <cell r="C615" t="str">
            <v>Active</v>
          </cell>
          <cell r="D615" t="str">
            <v>82250 - Customer</v>
          </cell>
          <cell r="E615" t="str">
            <v>2008/10/20</v>
          </cell>
          <cell r="H615" t="str">
            <v>LA</v>
          </cell>
          <cell r="K615">
            <v>39741</v>
          </cell>
          <cell r="L615">
            <v>0</v>
          </cell>
        </row>
        <row r="616">
          <cell r="B616" t="str">
            <v>82700</v>
          </cell>
          <cell r="C616" t="str">
            <v>Not-active</v>
          </cell>
          <cell r="D616" t="str">
            <v>82700 - Customer</v>
          </cell>
          <cell r="E616" t="str">
            <v>2009/09/10</v>
          </cell>
          <cell r="F616" t="str">
            <v>2010/08/31</v>
          </cell>
          <cell r="H616" t="str">
            <v>FL</v>
          </cell>
          <cell r="K616">
            <v>40066</v>
          </cell>
          <cell r="L616">
            <v>40421</v>
          </cell>
        </row>
        <row r="617">
          <cell r="B617" t="str">
            <v>83460</v>
          </cell>
          <cell r="C617" t="str">
            <v>Active</v>
          </cell>
          <cell r="D617" t="str">
            <v>83460 - Customer</v>
          </cell>
          <cell r="E617" t="str">
            <v>2001/03/06</v>
          </cell>
          <cell r="H617" t="str">
            <v>TX</v>
          </cell>
          <cell r="K617">
            <v>36956</v>
          </cell>
          <cell r="L617">
            <v>0</v>
          </cell>
        </row>
        <row r="618">
          <cell r="B618" t="str">
            <v>83462</v>
          </cell>
          <cell r="C618" t="str">
            <v>Not-active</v>
          </cell>
          <cell r="D618" t="str">
            <v>83462 - Customer</v>
          </cell>
          <cell r="E618" t="str">
            <v>2009/12/04</v>
          </cell>
          <cell r="F618" t="str">
            <v>2010/01/05</v>
          </cell>
          <cell r="H618" t="str">
            <v>CA</v>
          </cell>
          <cell r="K618">
            <v>40151</v>
          </cell>
          <cell r="L618">
            <v>40183</v>
          </cell>
        </row>
        <row r="619">
          <cell r="B619" t="str">
            <v>83732</v>
          </cell>
          <cell r="C619" t="str">
            <v>Not-active</v>
          </cell>
          <cell r="D619" t="str">
            <v>83732 - Customer</v>
          </cell>
          <cell r="E619" t="str">
            <v>2007/11/21</v>
          </cell>
          <cell r="F619" t="str">
            <v>2008/11/01</v>
          </cell>
          <cell r="H619" t="str">
            <v>LA</v>
          </cell>
          <cell r="K619">
            <v>39407</v>
          </cell>
          <cell r="L619">
            <v>39753</v>
          </cell>
        </row>
        <row r="620">
          <cell r="B620" t="str">
            <v>83816</v>
          </cell>
          <cell r="C620" t="str">
            <v>Active</v>
          </cell>
          <cell r="D620" t="str">
            <v>83816 - Customer</v>
          </cell>
          <cell r="E620" t="str">
            <v>2007/12/31</v>
          </cell>
          <cell r="H620" t="str">
            <v>TX</v>
          </cell>
          <cell r="K620">
            <v>39447</v>
          </cell>
          <cell r="L620">
            <v>0</v>
          </cell>
        </row>
        <row r="621">
          <cell r="B621" t="str">
            <v>83817</v>
          </cell>
          <cell r="C621" t="str">
            <v>Active</v>
          </cell>
          <cell r="D621" t="str">
            <v>83817 - Customer</v>
          </cell>
          <cell r="E621" t="str">
            <v>2008/01/07</v>
          </cell>
          <cell r="H621" t="str">
            <v>TX</v>
          </cell>
          <cell r="K621">
            <v>39454</v>
          </cell>
          <cell r="L621">
            <v>0</v>
          </cell>
        </row>
        <row r="622">
          <cell r="B622" t="str">
            <v>83818</v>
          </cell>
          <cell r="C622" t="str">
            <v>Active</v>
          </cell>
          <cell r="D622" t="str">
            <v>83818 - Customer</v>
          </cell>
          <cell r="E622" t="str">
            <v>2008/01/07</v>
          </cell>
          <cell r="H622" t="str">
            <v>TX</v>
          </cell>
          <cell r="K622">
            <v>39454</v>
          </cell>
          <cell r="L622">
            <v>0</v>
          </cell>
        </row>
        <row r="623">
          <cell r="B623" t="str">
            <v>83820</v>
          </cell>
          <cell r="C623" t="str">
            <v>Active</v>
          </cell>
          <cell r="D623" t="str">
            <v>83820 - Customer</v>
          </cell>
          <cell r="E623" t="str">
            <v>2011/07/20</v>
          </cell>
          <cell r="H623" t="str">
            <v>TX</v>
          </cell>
          <cell r="K623">
            <v>40744</v>
          </cell>
          <cell r="L623">
            <v>0</v>
          </cell>
        </row>
        <row r="624">
          <cell r="B624" t="str">
            <v>83857</v>
          </cell>
          <cell r="C624" t="str">
            <v>Not-active</v>
          </cell>
          <cell r="D624" t="str">
            <v>83857 - Customer</v>
          </cell>
          <cell r="E624" t="str">
            <v>2007/12/31</v>
          </cell>
          <cell r="F624" t="str">
            <v>2007/03/03</v>
          </cell>
          <cell r="H624" t="str">
            <v>TX</v>
          </cell>
          <cell r="K624">
            <v>39447</v>
          </cell>
          <cell r="L624">
            <v>39144</v>
          </cell>
        </row>
        <row r="625">
          <cell r="B625" t="str">
            <v>83875</v>
          </cell>
          <cell r="C625" t="str">
            <v>Active</v>
          </cell>
          <cell r="D625" t="str">
            <v>83875 - Customer</v>
          </cell>
          <cell r="E625" t="str">
            <v>2009/04/07</v>
          </cell>
          <cell r="H625" t="str">
            <v>TX</v>
          </cell>
          <cell r="K625">
            <v>39910</v>
          </cell>
          <cell r="L625">
            <v>0</v>
          </cell>
        </row>
        <row r="626">
          <cell r="B626" t="str">
            <v>83878</v>
          </cell>
          <cell r="C626" t="str">
            <v>Not-active</v>
          </cell>
          <cell r="D626" t="str">
            <v>83878 - Customer</v>
          </cell>
          <cell r="E626" t="str">
            <v>2007/12/31</v>
          </cell>
          <cell r="F626" t="str">
            <v>2008/10/06</v>
          </cell>
          <cell r="H626" t="str">
            <v>TX</v>
          </cell>
          <cell r="K626">
            <v>39447</v>
          </cell>
          <cell r="L626">
            <v>39727</v>
          </cell>
        </row>
        <row r="627">
          <cell r="B627" t="str">
            <v>83890</v>
          </cell>
          <cell r="C627" t="str">
            <v>Active</v>
          </cell>
          <cell r="D627" t="str">
            <v>83890 - Customer</v>
          </cell>
          <cell r="E627" t="str">
            <v>2010/11/16</v>
          </cell>
          <cell r="H627" t="str">
            <v>TX</v>
          </cell>
          <cell r="K627">
            <v>40498</v>
          </cell>
          <cell r="L627">
            <v>0</v>
          </cell>
        </row>
        <row r="628">
          <cell r="B628" t="str">
            <v>83902</v>
          </cell>
          <cell r="C628" t="str">
            <v>Active</v>
          </cell>
          <cell r="D628" t="str">
            <v>83902 - Customer</v>
          </cell>
          <cell r="E628" t="str">
            <v>2005/07/18</v>
          </cell>
          <cell r="H628" t="str">
            <v>OH</v>
          </cell>
          <cell r="K628">
            <v>38551</v>
          </cell>
          <cell r="L628">
            <v>0</v>
          </cell>
        </row>
        <row r="629">
          <cell r="B629" t="str">
            <v>83935</v>
          </cell>
          <cell r="C629" t="str">
            <v>Active</v>
          </cell>
          <cell r="D629" t="str">
            <v>83935 - Customer</v>
          </cell>
          <cell r="E629" t="str">
            <v>2007/11/30</v>
          </cell>
          <cell r="H629" t="str">
            <v>AL</v>
          </cell>
          <cell r="K629">
            <v>39416</v>
          </cell>
          <cell r="L629">
            <v>0</v>
          </cell>
        </row>
        <row r="630">
          <cell r="B630" t="str">
            <v>83937</v>
          </cell>
          <cell r="C630" t="str">
            <v>Not-active</v>
          </cell>
          <cell r="D630" t="str">
            <v>83937 - Customer</v>
          </cell>
          <cell r="E630" t="str">
            <v>2007/12/31</v>
          </cell>
          <cell r="F630" t="str">
            <v>2007/07/30</v>
          </cell>
          <cell r="H630" t="str">
            <v>MD</v>
          </cell>
          <cell r="K630">
            <v>39447</v>
          </cell>
          <cell r="L630">
            <v>39293</v>
          </cell>
        </row>
        <row r="631">
          <cell r="B631" t="str">
            <v>84000</v>
          </cell>
          <cell r="C631" t="str">
            <v>Not-active</v>
          </cell>
          <cell r="D631" t="str">
            <v>84000 - Customer</v>
          </cell>
          <cell r="E631" t="str">
            <v>2009/06/15</v>
          </cell>
          <cell r="F631" t="str">
            <v>2010/01/31</v>
          </cell>
          <cell r="H631" t="str">
            <v>IN</v>
          </cell>
          <cell r="K631">
            <v>39979</v>
          </cell>
          <cell r="L631">
            <v>40209</v>
          </cell>
        </row>
        <row r="632">
          <cell r="B632" t="str">
            <v>84600</v>
          </cell>
          <cell r="C632" t="str">
            <v>Active</v>
          </cell>
          <cell r="D632" t="str">
            <v>84600 - Customer</v>
          </cell>
          <cell r="E632" t="str">
            <v>2009/09/28</v>
          </cell>
          <cell r="H632" t="str">
            <v>MN</v>
          </cell>
          <cell r="K632">
            <v>40084</v>
          </cell>
          <cell r="L632">
            <v>0</v>
          </cell>
        </row>
        <row r="633">
          <cell r="B633" t="str">
            <v>84605</v>
          </cell>
          <cell r="C633" t="str">
            <v>Active</v>
          </cell>
          <cell r="D633" t="str">
            <v>84605 - Customer</v>
          </cell>
          <cell r="E633" t="str">
            <v>2011/07/19</v>
          </cell>
          <cell r="H633" t="str">
            <v>NM</v>
          </cell>
          <cell r="K633">
            <v>40743</v>
          </cell>
          <cell r="L633">
            <v>0</v>
          </cell>
        </row>
        <row r="634">
          <cell r="B634" t="str">
            <v>85228</v>
          </cell>
          <cell r="C634" t="str">
            <v>Active</v>
          </cell>
          <cell r="D634" t="str">
            <v>85228 - Customer</v>
          </cell>
          <cell r="E634" t="str">
            <v>2006/09/14</v>
          </cell>
          <cell r="F634" t="str">
            <v>2009/08/31</v>
          </cell>
          <cell r="H634" t="str">
            <v>TX</v>
          </cell>
          <cell r="K634">
            <v>38974</v>
          </cell>
          <cell r="L634">
            <v>40056</v>
          </cell>
        </row>
        <row r="635">
          <cell r="B635" t="str">
            <v>85229</v>
          </cell>
          <cell r="C635" t="str">
            <v>Active</v>
          </cell>
          <cell r="D635" t="str">
            <v>85229 - Customer</v>
          </cell>
          <cell r="E635" t="str">
            <v>2007/01/03</v>
          </cell>
          <cell r="H635" t="str">
            <v>MO</v>
          </cell>
          <cell r="K635">
            <v>39085</v>
          </cell>
          <cell r="L635">
            <v>0</v>
          </cell>
        </row>
        <row r="636">
          <cell r="B636" t="str">
            <v>85250</v>
          </cell>
          <cell r="C636" t="str">
            <v>Active</v>
          </cell>
          <cell r="D636" t="str">
            <v>85250 - Customer</v>
          </cell>
          <cell r="E636" t="str">
            <v>2011/02/04</v>
          </cell>
          <cell r="H636" t="str">
            <v>TX</v>
          </cell>
          <cell r="I636" t="str">
            <v>Startup</v>
          </cell>
          <cell r="K636">
            <v>40578</v>
          </cell>
          <cell r="L636">
            <v>0</v>
          </cell>
        </row>
        <row r="637">
          <cell r="B637" t="str">
            <v>85265</v>
          </cell>
          <cell r="C637" t="str">
            <v>Not-active</v>
          </cell>
          <cell r="D637" t="str">
            <v>85265 - Customer</v>
          </cell>
          <cell r="E637" t="str">
            <v>2009/04/13</v>
          </cell>
          <cell r="F637" t="str">
            <v>2011/03/31</v>
          </cell>
          <cell r="H637" t="str">
            <v>MO</v>
          </cell>
          <cell r="K637">
            <v>39916</v>
          </cell>
          <cell r="L637">
            <v>40633</v>
          </cell>
        </row>
        <row r="638">
          <cell r="B638" t="str">
            <v>85275</v>
          </cell>
          <cell r="C638" t="str">
            <v>Active</v>
          </cell>
          <cell r="D638" t="str">
            <v>85275 - Customer</v>
          </cell>
          <cell r="E638" t="str">
            <v>2009/07/28</v>
          </cell>
          <cell r="H638" t="str">
            <v>IN</v>
          </cell>
          <cell r="K638">
            <v>40022</v>
          </cell>
          <cell r="L638">
            <v>0</v>
          </cell>
        </row>
        <row r="639">
          <cell r="B639" t="str">
            <v>85276</v>
          </cell>
          <cell r="C639" t="str">
            <v>Not-active</v>
          </cell>
          <cell r="D639" t="str">
            <v>85276 - Customer</v>
          </cell>
          <cell r="E639" t="str">
            <v>2007/12/31</v>
          </cell>
          <cell r="F639" t="str">
            <v>2008/06/26</v>
          </cell>
          <cell r="K639">
            <v>39447</v>
          </cell>
          <cell r="L639">
            <v>39625</v>
          </cell>
        </row>
        <row r="640">
          <cell r="B640" t="str">
            <v>85287</v>
          </cell>
          <cell r="C640" t="str">
            <v>Not-active</v>
          </cell>
          <cell r="D640" t="str">
            <v>85287 - Customer</v>
          </cell>
          <cell r="E640" t="str">
            <v>2007/04/24</v>
          </cell>
          <cell r="F640" t="str">
            <v>2009/01/14</v>
          </cell>
          <cell r="H640" t="str">
            <v>TX</v>
          </cell>
          <cell r="K640">
            <v>39196</v>
          </cell>
          <cell r="L640">
            <v>39827</v>
          </cell>
        </row>
        <row r="641">
          <cell r="B641" t="str">
            <v>85290</v>
          </cell>
          <cell r="C641" t="str">
            <v>Not-active</v>
          </cell>
          <cell r="D641" t="str">
            <v>85290 - Customer</v>
          </cell>
          <cell r="E641" t="str">
            <v>2011/05/13</v>
          </cell>
          <cell r="H641" t="str">
            <v>TX</v>
          </cell>
          <cell r="K641">
            <v>40676</v>
          </cell>
          <cell r="L641">
            <v>0</v>
          </cell>
        </row>
        <row r="642">
          <cell r="B642" t="str">
            <v>88000</v>
          </cell>
          <cell r="C642" t="str">
            <v>Active</v>
          </cell>
          <cell r="D642" t="str">
            <v>88000 - Customer</v>
          </cell>
          <cell r="E642" t="str">
            <v>2009/10/15</v>
          </cell>
          <cell r="H642" t="str">
            <v>CA</v>
          </cell>
          <cell r="K642">
            <v>40101</v>
          </cell>
          <cell r="L642">
            <v>0</v>
          </cell>
        </row>
        <row r="643">
          <cell r="B643" t="str">
            <v>88085</v>
          </cell>
          <cell r="C643" t="str">
            <v>Active</v>
          </cell>
          <cell r="D643" t="str">
            <v>88085 - Customer</v>
          </cell>
          <cell r="E643" t="str">
            <v>2008/09/15</v>
          </cell>
          <cell r="H643" t="str">
            <v>TX</v>
          </cell>
          <cell r="K643">
            <v>39706</v>
          </cell>
          <cell r="L643">
            <v>0</v>
          </cell>
        </row>
        <row r="644">
          <cell r="B644" t="str">
            <v>88130</v>
          </cell>
          <cell r="C644" t="str">
            <v>Active</v>
          </cell>
          <cell r="D644" t="str">
            <v>88130 - Customer</v>
          </cell>
          <cell r="E644" t="str">
            <v>2008/11/13</v>
          </cell>
          <cell r="H644" t="str">
            <v>OK</v>
          </cell>
          <cell r="K644">
            <v>39765</v>
          </cell>
          <cell r="L644">
            <v>0</v>
          </cell>
        </row>
        <row r="645">
          <cell r="B645" t="str">
            <v>88137</v>
          </cell>
          <cell r="C645" t="str">
            <v>Not-active</v>
          </cell>
          <cell r="D645" t="str">
            <v>88137 - Customer</v>
          </cell>
          <cell r="E645" t="str">
            <v>2008/05/20</v>
          </cell>
          <cell r="F645" t="str">
            <v>2008/10/31</v>
          </cell>
          <cell r="H645" t="str">
            <v>OK</v>
          </cell>
          <cell r="K645">
            <v>39588</v>
          </cell>
          <cell r="L645">
            <v>39752</v>
          </cell>
        </row>
        <row r="646">
          <cell r="B646" t="str">
            <v>88138</v>
          </cell>
          <cell r="C646" t="str">
            <v>Not-active</v>
          </cell>
          <cell r="D646" t="str">
            <v>88138 - Customer</v>
          </cell>
          <cell r="E646" t="str">
            <v>2007/12/31</v>
          </cell>
          <cell r="F646" t="str">
            <v>2008/08/15</v>
          </cell>
          <cell r="H646" t="str">
            <v>IL</v>
          </cell>
          <cell r="K646">
            <v>39447</v>
          </cell>
          <cell r="L646">
            <v>39675</v>
          </cell>
        </row>
        <row r="647">
          <cell r="B647" t="str">
            <v>88300</v>
          </cell>
          <cell r="C647" t="str">
            <v>Active</v>
          </cell>
          <cell r="D647" t="str">
            <v>88300 - Customer</v>
          </cell>
          <cell r="E647" t="str">
            <v>2009/08/25</v>
          </cell>
          <cell r="H647" t="str">
            <v>TX</v>
          </cell>
          <cell r="K647">
            <v>40050</v>
          </cell>
          <cell r="L647">
            <v>0</v>
          </cell>
        </row>
        <row r="648">
          <cell r="B648" t="str">
            <v>88500</v>
          </cell>
          <cell r="C648" t="str">
            <v>Not-active</v>
          </cell>
          <cell r="D648" t="str">
            <v>88500 - Customer</v>
          </cell>
          <cell r="E648" t="str">
            <v>2009/10/16</v>
          </cell>
          <cell r="H648" t="str">
            <v>FL</v>
          </cell>
          <cell r="K648">
            <v>40102</v>
          </cell>
          <cell r="L648">
            <v>0</v>
          </cell>
        </row>
        <row r="649">
          <cell r="B649" t="str">
            <v>89850</v>
          </cell>
          <cell r="C649" t="str">
            <v>Active</v>
          </cell>
          <cell r="D649" t="str">
            <v>89850 - Customer</v>
          </cell>
          <cell r="E649" t="str">
            <v>2011/05/04</v>
          </cell>
          <cell r="H649" t="str">
            <v>AZ</v>
          </cell>
          <cell r="K649">
            <v>40667</v>
          </cell>
          <cell r="L649">
            <v>0</v>
          </cell>
        </row>
        <row r="650">
          <cell r="B650" t="str">
            <v>89885</v>
          </cell>
          <cell r="C650" t="str">
            <v>Active</v>
          </cell>
          <cell r="D650" t="str">
            <v>89885 - Customer</v>
          </cell>
          <cell r="E650" t="str">
            <v>2009/03/04</v>
          </cell>
          <cell r="H650" t="str">
            <v>CA</v>
          </cell>
          <cell r="K650">
            <v>39876</v>
          </cell>
          <cell r="L650">
            <v>0</v>
          </cell>
        </row>
        <row r="651">
          <cell r="B651" t="str">
            <v>89901</v>
          </cell>
          <cell r="C651" t="str">
            <v>Active</v>
          </cell>
          <cell r="D651" t="str">
            <v>89901 - Customer</v>
          </cell>
          <cell r="E651" t="str">
            <v>2008/11/11</v>
          </cell>
          <cell r="H651" t="str">
            <v>TX</v>
          </cell>
          <cell r="K651">
            <v>39763</v>
          </cell>
          <cell r="L651">
            <v>0</v>
          </cell>
        </row>
        <row r="652">
          <cell r="B652" t="str">
            <v>90069</v>
          </cell>
          <cell r="C652" t="str">
            <v>Not-active</v>
          </cell>
          <cell r="D652" t="str">
            <v>90069 - Customer</v>
          </cell>
          <cell r="E652" t="str">
            <v>2003/10/08</v>
          </cell>
          <cell r="F652" t="str">
            <v>2009/07/31</v>
          </cell>
          <cell r="H652" t="str">
            <v>TX</v>
          </cell>
          <cell r="K652">
            <v>37902</v>
          </cell>
          <cell r="L652">
            <v>40025</v>
          </cell>
        </row>
        <row r="653">
          <cell r="B653" t="str">
            <v>90300</v>
          </cell>
          <cell r="C653" t="str">
            <v>Active</v>
          </cell>
          <cell r="D653" t="str">
            <v>90300 - Customer</v>
          </cell>
          <cell r="E653" t="str">
            <v>2010/01/01</v>
          </cell>
          <cell r="H653" t="str">
            <v>KS</v>
          </cell>
          <cell r="K653">
            <v>40179</v>
          </cell>
          <cell r="L653">
            <v>0</v>
          </cell>
        </row>
        <row r="654">
          <cell r="B654" t="str">
            <v>90325</v>
          </cell>
          <cell r="C654" t="str">
            <v>Active</v>
          </cell>
          <cell r="D654" t="str">
            <v>90325 - Customer</v>
          </cell>
          <cell r="E654" t="str">
            <v>2009/06/03</v>
          </cell>
          <cell r="H654" t="str">
            <v>TX</v>
          </cell>
          <cell r="K654">
            <v>39967</v>
          </cell>
          <cell r="L654">
            <v>0</v>
          </cell>
        </row>
        <row r="655">
          <cell r="B655" t="str">
            <v>90375</v>
          </cell>
          <cell r="C655" t="str">
            <v>Active</v>
          </cell>
          <cell r="D655" t="str">
            <v>90375 - Customer</v>
          </cell>
          <cell r="E655" t="str">
            <v>2009/03/06</v>
          </cell>
          <cell r="H655" t="str">
            <v>IL</v>
          </cell>
          <cell r="K655">
            <v>39878</v>
          </cell>
          <cell r="L655">
            <v>0</v>
          </cell>
        </row>
        <row r="656">
          <cell r="B656" t="str">
            <v>90415</v>
          </cell>
          <cell r="C656" t="str">
            <v>Active</v>
          </cell>
          <cell r="D656" t="str">
            <v>90415 - Customer</v>
          </cell>
          <cell r="E656" t="str">
            <v>1999/02/25</v>
          </cell>
          <cell r="H656" t="str">
            <v>LA</v>
          </cell>
          <cell r="K656">
            <v>36216</v>
          </cell>
          <cell r="L656">
            <v>0</v>
          </cell>
        </row>
        <row r="657">
          <cell r="B657" t="str">
            <v>90417</v>
          </cell>
          <cell r="C657" t="str">
            <v>Active</v>
          </cell>
          <cell r="D657" t="str">
            <v>90417 - Customer</v>
          </cell>
          <cell r="E657" t="str">
            <v>2009/08/31</v>
          </cell>
          <cell r="H657" t="str">
            <v>TX</v>
          </cell>
          <cell r="K657">
            <v>40056</v>
          </cell>
          <cell r="L657">
            <v>0</v>
          </cell>
        </row>
        <row r="658">
          <cell r="B658" t="str">
            <v>90430</v>
          </cell>
          <cell r="C658" t="str">
            <v>Active</v>
          </cell>
          <cell r="D658" t="str">
            <v>90430 - Customer</v>
          </cell>
          <cell r="E658" t="str">
            <v>2010/08/30</v>
          </cell>
          <cell r="H658" t="str">
            <v>PA</v>
          </cell>
          <cell r="K658">
            <v>40420</v>
          </cell>
          <cell r="L658">
            <v>0</v>
          </cell>
        </row>
        <row r="659">
          <cell r="B659" t="str">
            <v>90447</v>
          </cell>
          <cell r="C659" t="str">
            <v>Active</v>
          </cell>
          <cell r="D659" t="str">
            <v>90447 - Customer</v>
          </cell>
          <cell r="E659" t="str">
            <v>2006/05/18</v>
          </cell>
          <cell r="F659" t="str">
            <v>2010/03/31</v>
          </cell>
          <cell r="H659" t="str">
            <v>CA</v>
          </cell>
          <cell r="K659">
            <v>38855</v>
          </cell>
          <cell r="L659">
            <v>40268</v>
          </cell>
        </row>
        <row r="660">
          <cell r="B660" t="str">
            <v>93100</v>
          </cell>
          <cell r="C660" t="str">
            <v>Active</v>
          </cell>
          <cell r="D660" t="str">
            <v>93100 - Customer</v>
          </cell>
          <cell r="E660" t="str">
            <v>2011/07/21</v>
          </cell>
          <cell r="H660" t="str">
            <v>NV</v>
          </cell>
          <cell r="K660">
            <v>40745</v>
          </cell>
          <cell r="L660">
            <v>0</v>
          </cell>
        </row>
        <row r="661">
          <cell r="B661" t="str">
            <v>93700</v>
          </cell>
          <cell r="C661" t="str">
            <v>Active</v>
          </cell>
          <cell r="D661" t="str">
            <v>93700 - Customer</v>
          </cell>
          <cell r="E661" t="str">
            <v>2009/11/25</v>
          </cell>
          <cell r="H661" t="str">
            <v>CA</v>
          </cell>
          <cell r="K661">
            <v>40142</v>
          </cell>
          <cell r="L661">
            <v>0</v>
          </cell>
        </row>
        <row r="662">
          <cell r="B662" t="str">
            <v>93801</v>
          </cell>
          <cell r="C662" t="str">
            <v>Active</v>
          </cell>
          <cell r="D662" t="str">
            <v>93801 - Customer</v>
          </cell>
          <cell r="E662" t="str">
            <v>2007/08/16</v>
          </cell>
          <cell r="H662" t="str">
            <v>TX</v>
          </cell>
          <cell r="K662">
            <v>39310</v>
          </cell>
          <cell r="L662">
            <v>0</v>
          </cell>
        </row>
        <row r="663">
          <cell r="B663" t="str">
            <v>93848</v>
          </cell>
          <cell r="C663" t="str">
            <v>Active</v>
          </cell>
          <cell r="D663" t="str">
            <v>93848 - Customer</v>
          </cell>
          <cell r="E663" t="str">
            <v>2009/07/02</v>
          </cell>
          <cell r="F663" t="str">
            <v>2010/04/30</v>
          </cell>
          <cell r="H663" t="str">
            <v>UT</v>
          </cell>
          <cell r="K663">
            <v>39996</v>
          </cell>
          <cell r="L663">
            <v>40298</v>
          </cell>
        </row>
        <row r="664">
          <cell r="B664" t="str">
            <v>93850</v>
          </cell>
          <cell r="C664" t="str">
            <v>Active</v>
          </cell>
          <cell r="D664" t="str">
            <v>93850 - Customer</v>
          </cell>
          <cell r="E664" t="str">
            <v>2009/02/23</v>
          </cell>
          <cell r="H664" t="str">
            <v>PA</v>
          </cell>
          <cell r="K664">
            <v>39867</v>
          </cell>
          <cell r="L664">
            <v>0</v>
          </cell>
        </row>
        <row r="665">
          <cell r="B665" t="str">
            <v>94799</v>
          </cell>
          <cell r="C665" t="str">
            <v>Active</v>
          </cell>
          <cell r="D665" t="str">
            <v>94799 - Customer</v>
          </cell>
          <cell r="E665" t="str">
            <v>2005/09/06</v>
          </cell>
          <cell r="H665" t="str">
            <v>TX</v>
          </cell>
          <cell r="K665">
            <v>38601</v>
          </cell>
          <cell r="L665">
            <v>0</v>
          </cell>
        </row>
        <row r="666">
          <cell r="B666" t="str">
            <v>96000</v>
          </cell>
          <cell r="C666" t="str">
            <v>Active</v>
          </cell>
          <cell r="D666" t="str">
            <v>96000 - Customer</v>
          </cell>
          <cell r="E666" t="str">
            <v>2011/04/01</v>
          </cell>
          <cell r="H666" t="str">
            <v>TX</v>
          </cell>
          <cell r="I666" t="str">
            <v>Startup</v>
          </cell>
          <cell r="K666">
            <v>40634</v>
          </cell>
          <cell r="L666">
            <v>0</v>
          </cell>
        </row>
        <row r="667">
          <cell r="B667" t="str">
            <v>98899</v>
          </cell>
          <cell r="C667" t="str">
            <v>Not-active</v>
          </cell>
          <cell r="D667" t="str">
            <v>98899 - Customer</v>
          </cell>
          <cell r="F667" t="str">
            <v>9999/01/01</v>
          </cell>
          <cell r="H667" t="str">
            <v>TX</v>
          </cell>
          <cell r="K667">
            <v>0</v>
          </cell>
          <cell r="L667">
            <v>2958101</v>
          </cell>
        </row>
        <row r="668">
          <cell r="B668" t="str">
            <v>99998</v>
          </cell>
          <cell r="C668" t="str">
            <v>Not-active</v>
          </cell>
          <cell r="D668" t="str">
            <v>99998 - Customer</v>
          </cell>
          <cell r="K668">
            <v>0</v>
          </cell>
          <cell r="L668">
            <v>0</v>
          </cell>
        </row>
        <row r="669">
          <cell r="B669" t="str">
            <v>99999</v>
          </cell>
          <cell r="C669" t="str">
            <v>Active</v>
          </cell>
          <cell r="D669" t="str">
            <v>99999 - Customer</v>
          </cell>
          <cell r="K669">
            <v>0</v>
          </cell>
          <cell r="L669">
            <v>0</v>
          </cell>
        </row>
        <row r="670">
          <cell r="K670">
            <v>0</v>
          </cell>
          <cell r="L670">
            <v>0</v>
          </cell>
        </row>
        <row r="671">
          <cell r="K671">
            <v>0</v>
          </cell>
          <cell r="L671">
            <v>0</v>
          </cell>
        </row>
        <row r="672">
          <cell r="K672">
            <v>0</v>
          </cell>
          <cell r="L672">
            <v>0</v>
          </cell>
        </row>
        <row r="738">
          <cell r="K738">
            <v>0</v>
          </cell>
          <cell r="L738">
            <v>0</v>
          </cell>
        </row>
        <row r="739">
          <cell r="K739">
            <v>0</v>
          </cell>
          <cell r="L739">
            <v>0</v>
          </cell>
        </row>
      </sheetData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 Andrew___Data"/>
      <sheetName val="Andrew___Data (2)"/>
      <sheetName val="Assistance"/>
      <sheetName val="LED"/>
      <sheetName val="A&amp;C"/>
      <sheetName val="SERVICES"/>
      <sheetName val="ratios"/>
      <sheetName val="Income Statement-As Reported"/>
      <sheetName val="Mbr"/>
      <sheetName val="Budget"/>
      <sheetName val="Param(1)"/>
      <sheetName val="Integration"/>
      <sheetName val="SalaryData"/>
      <sheetName val="min-ems"/>
      <sheetName val="BRANCH"/>
      <sheetName val="Revenue"/>
      <sheetName val="FixAss"/>
      <sheetName val="WorkCap"/>
      <sheetName val="Cash flow inv"/>
      <sheetName val="Sales 2003"/>
      <sheetName val="ALL"/>
      <sheetName val="B1"/>
      <sheetName val="B2"/>
      <sheetName val="B3"/>
      <sheetName val="B4"/>
      <sheetName val="B5"/>
      <sheetName val="BAY"/>
      <sheetName val="HA"/>
      <sheetName val="Consolidated IS Detail by Mnth"/>
      <sheetName val="AnalisiMargini"/>
      <sheetName val="Benchmarking"/>
      <sheetName val="Bilancio"/>
      <sheetName val="BilancioC"/>
      <sheetName val="DatiBase"/>
      <sheetName val="Consenso"/>
      <sheetName val="Costi"/>
      <sheetName val="Pilota"/>
      <sheetName val="Personale"/>
      <sheetName val="Puntichiave"/>
      <sheetName val="Qualita"/>
      <sheetName val="Qualita2"/>
      <sheetName val="Ricavi"/>
      <sheetName val="Ricavi2"/>
      <sheetName val="Sintesi"/>
      <sheetName val="SintesiC1"/>
      <sheetName val="SintesiC2"/>
      <sheetName val="SintesiC3"/>
      <sheetName val="SintesiC4"/>
      <sheetName val="SvilAbbonati"/>
      <sheetName val="SvilAbbonatiC"/>
      <sheetName val="ING"/>
      <sheetName val="ProSum"/>
      <sheetName val="Deduction of assets"/>
      <sheetName val="International"/>
      <sheetName val="fORMULAE"/>
      <sheetName val="TranSum"/>
      <sheetName val="Business Assumptions"/>
    </sheetNames>
    <sheetDataSet>
      <sheetData sheetId="0" refreshError="1">
        <row r="6">
          <cell r="B6" t="str">
            <v>Cost Centre</v>
          </cell>
          <cell r="C6" t="str">
            <v>Name</v>
          </cell>
          <cell r="E6" t="str">
            <v>FTE</v>
          </cell>
          <cell r="F6" t="str">
            <v>Basic salary</v>
          </cell>
          <cell r="G6" t="str">
            <v>Allowances</v>
          </cell>
          <cell r="H6" t="str">
            <v>Pension %</v>
          </cell>
          <cell r="I6" t="str">
            <v>FGL Pension</v>
          </cell>
          <cell r="J6" t="str">
            <v>Health first</v>
          </cell>
          <cell r="K6" t="str">
            <v>COS scheme</v>
          </cell>
          <cell r="L6" t="str">
            <v>Hours per week</v>
          </cell>
        </row>
        <row r="7">
          <cell r="B7" t="str">
            <v>AAY</v>
          </cell>
          <cell r="C7" t="str">
            <v>Arber</v>
          </cell>
          <cell r="D7" t="str">
            <v>Louise</v>
          </cell>
          <cell r="E7">
            <v>0.55000001192092896</v>
          </cell>
          <cell r="F7">
            <v>5793</v>
          </cell>
          <cell r="H7">
            <v>0.05</v>
          </cell>
          <cell r="I7" t="str">
            <v>Yes</v>
          </cell>
          <cell r="L7">
            <v>20</v>
          </cell>
        </row>
        <row r="8">
          <cell r="B8" t="str">
            <v>AAY</v>
          </cell>
          <cell r="C8" t="str">
            <v>Armstrong</v>
          </cell>
          <cell r="D8" t="str">
            <v>Hazel</v>
          </cell>
          <cell r="E8">
            <v>0.68999999761581421</v>
          </cell>
          <cell r="F8">
            <v>6553</v>
          </cell>
          <cell r="L8">
            <v>25</v>
          </cell>
        </row>
        <row r="9">
          <cell r="B9" t="str">
            <v>AAY</v>
          </cell>
          <cell r="C9" t="str">
            <v>Atkins</v>
          </cell>
          <cell r="D9" t="str">
            <v>Susan</v>
          </cell>
          <cell r="E9">
            <v>1</v>
          </cell>
          <cell r="F9">
            <v>10000</v>
          </cell>
          <cell r="L9">
            <v>36.25</v>
          </cell>
        </row>
        <row r="10">
          <cell r="B10" t="str">
            <v>AAY</v>
          </cell>
          <cell r="C10" t="str">
            <v>Averill</v>
          </cell>
          <cell r="D10" t="str">
            <v>Paul</v>
          </cell>
          <cell r="E10">
            <v>1</v>
          </cell>
          <cell r="F10">
            <v>10000</v>
          </cell>
          <cell r="H10">
            <v>0.05</v>
          </cell>
          <cell r="I10" t="str">
            <v>Yes</v>
          </cell>
          <cell r="L10">
            <v>36.25</v>
          </cell>
        </row>
        <row r="11">
          <cell r="B11" t="str">
            <v>AAY</v>
          </cell>
          <cell r="C11" t="str">
            <v>Baggott</v>
          </cell>
          <cell r="D11" t="str">
            <v>Fiona</v>
          </cell>
          <cell r="E11">
            <v>0.68999999761581421</v>
          </cell>
          <cell r="F11">
            <v>6903</v>
          </cell>
          <cell r="H11">
            <v>0.05</v>
          </cell>
          <cell r="I11" t="str">
            <v>Yes</v>
          </cell>
          <cell r="L11">
            <v>25</v>
          </cell>
        </row>
        <row r="12">
          <cell r="B12" t="str">
            <v>AAY</v>
          </cell>
          <cell r="C12" t="str">
            <v>Beacall</v>
          </cell>
          <cell r="D12" t="str">
            <v>Amanda</v>
          </cell>
          <cell r="E12">
            <v>0.68999999761581421</v>
          </cell>
          <cell r="F12">
            <v>6552</v>
          </cell>
          <cell r="L12">
            <v>25</v>
          </cell>
        </row>
        <row r="13">
          <cell r="B13" t="str">
            <v>AAY</v>
          </cell>
          <cell r="C13" t="str">
            <v>Beck</v>
          </cell>
          <cell r="D13" t="str">
            <v>Karoline</v>
          </cell>
          <cell r="E13">
            <v>1</v>
          </cell>
          <cell r="F13">
            <v>10000</v>
          </cell>
          <cell r="L13">
            <v>36.25</v>
          </cell>
        </row>
        <row r="14">
          <cell r="B14" t="str">
            <v>AAY</v>
          </cell>
          <cell r="C14" t="str">
            <v>Braganza</v>
          </cell>
          <cell r="D14" t="str">
            <v>Jonathon</v>
          </cell>
          <cell r="E14">
            <v>0.68999999761581421</v>
          </cell>
          <cell r="F14">
            <v>8970</v>
          </cell>
          <cell r="H14">
            <v>0.05</v>
          </cell>
          <cell r="I14" t="str">
            <v>Yes</v>
          </cell>
          <cell r="L14">
            <v>25</v>
          </cell>
        </row>
        <row r="15">
          <cell r="B15" t="str">
            <v>AAY</v>
          </cell>
          <cell r="C15" t="str">
            <v>Brouder</v>
          </cell>
          <cell r="D15" t="str">
            <v>Kathryn</v>
          </cell>
          <cell r="E15">
            <v>1</v>
          </cell>
          <cell r="F15">
            <v>13668</v>
          </cell>
          <cell r="H15">
            <v>0.05</v>
          </cell>
          <cell r="I15" t="str">
            <v>Yes</v>
          </cell>
          <cell r="L15">
            <v>36.25</v>
          </cell>
        </row>
        <row r="16">
          <cell r="B16" t="str">
            <v>AAY</v>
          </cell>
          <cell r="C16" t="str">
            <v>Bullions</v>
          </cell>
          <cell r="D16" t="str">
            <v>Lindsey</v>
          </cell>
          <cell r="E16">
            <v>0.55000001192092896</v>
          </cell>
          <cell r="F16">
            <v>5523</v>
          </cell>
          <cell r="L16">
            <v>20</v>
          </cell>
        </row>
        <row r="17">
          <cell r="B17" t="str">
            <v>AAY</v>
          </cell>
          <cell r="C17" t="str">
            <v>Burscough</v>
          </cell>
          <cell r="D17" t="str">
            <v>Elizabeth</v>
          </cell>
          <cell r="E17">
            <v>1</v>
          </cell>
          <cell r="F17">
            <v>13000</v>
          </cell>
          <cell r="L17">
            <v>36.25</v>
          </cell>
        </row>
        <row r="18">
          <cell r="B18" t="str">
            <v>AAY</v>
          </cell>
          <cell r="C18" t="str">
            <v>Butler</v>
          </cell>
          <cell r="D18" t="str">
            <v>Tracy</v>
          </cell>
          <cell r="E18">
            <v>0.68999999761581421</v>
          </cell>
          <cell r="F18">
            <v>6553</v>
          </cell>
          <cell r="L18">
            <v>25</v>
          </cell>
        </row>
        <row r="19">
          <cell r="B19" t="str">
            <v>AAY</v>
          </cell>
          <cell r="C19" t="str">
            <v>Connolly</v>
          </cell>
          <cell r="D19" t="str">
            <v>Tracey</v>
          </cell>
          <cell r="E19">
            <v>1</v>
          </cell>
          <cell r="F19">
            <v>10000</v>
          </cell>
          <cell r="L19">
            <v>36.25</v>
          </cell>
        </row>
        <row r="20">
          <cell r="B20" t="str">
            <v>AAY</v>
          </cell>
          <cell r="C20" t="str">
            <v>Cook</v>
          </cell>
          <cell r="D20" t="str">
            <v>Peter</v>
          </cell>
          <cell r="E20">
            <v>1</v>
          </cell>
          <cell r="F20">
            <v>10000</v>
          </cell>
          <cell r="L20">
            <v>36.25</v>
          </cell>
        </row>
        <row r="21">
          <cell r="B21" t="str">
            <v>AAY</v>
          </cell>
          <cell r="C21" t="str">
            <v>Dinsdale</v>
          </cell>
          <cell r="D21" t="str">
            <v>Anne</v>
          </cell>
          <cell r="E21">
            <v>1</v>
          </cell>
          <cell r="F21">
            <v>14300</v>
          </cell>
          <cell r="H21">
            <v>0.05</v>
          </cell>
          <cell r="I21" t="str">
            <v>Yes</v>
          </cell>
          <cell r="L21">
            <v>36.25</v>
          </cell>
        </row>
        <row r="22">
          <cell r="B22" t="str">
            <v>AAY</v>
          </cell>
          <cell r="C22" t="str">
            <v>Duane</v>
          </cell>
          <cell r="D22" t="str">
            <v>Amanda</v>
          </cell>
          <cell r="E22">
            <v>1</v>
          </cell>
          <cell r="F22">
            <v>10000</v>
          </cell>
          <cell r="L22">
            <v>36.25</v>
          </cell>
        </row>
        <row r="23">
          <cell r="B23" t="str">
            <v>AAY</v>
          </cell>
          <cell r="C23" t="str">
            <v>Dunn</v>
          </cell>
          <cell r="D23" t="str">
            <v>Jacqueline</v>
          </cell>
          <cell r="E23">
            <v>1</v>
          </cell>
          <cell r="F23">
            <v>18000</v>
          </cell>
          <cell r="H23">
            <v>0.05</v>
          </cell>
          <cell r="I23" t="str">
            <v>Yes</v>
          </cell>
          <cell r="L23">
            <v>36.25</v>
          </cell>
        </row>
        <row r="24">
          <cell r="B24" t="str">
            <v>AAY</v>
          </cell>
          <cell r="C24" t="str">
            <v>Dunthorne</v>
          </cell>
          <cell r="D24" t="str">
            <v>Claire</v>
          </cell>
          <cell r="E24">
            <v>1</v>
          </cell>
          <cell r="F24">
            <v>10000</v>
          </cell>
          <cell r="H24">
            <v>0.05</v>
          </cell>
          <cell r="I24" t="str">
            <v>Yes</v>
          </cell>
          <cell r="L24">
            <v>36.25</v>
          </cell>
        </row>
        <row r="25">
          <cell r="B25" t="str">
            <v>AAY</v>
          </cell>
          <cell r="C25" t="str">
            <v>Fernandes</v>
          </cell>
          <cell r="D25" t="str">
            <v>Paul</v>
          </cell>
          <cell r="E25">
            <v>0.68999999761581421</v>
          </cell>
          <cell r="F25">
            <v>6553</v>
          </cell>
          <cell r="L25">
            <v>25</v>
          </cell>
        </row>
        <row r="26">
          <cell r="B26" t="str">
            <v>AAY</v>
          </cell>
          <cell r="C26" t="str">
            <v>Fidler</v>
          </cell>
          <cell r="D26" t="str">
            <v>Karen</v>
          </cell>
          <cell r="E26">
            <v>1</v>
          </cell>
          <cell r="F26">
            <v>13650</v>
          </cell>
          <cell r="H26">
            <v>0.05</v>
          </cell>
          <cell r="I26" t="str">
            <v>Yes</v>
          </cell>
          <cell r="L26">
            <v>36.25</v>
          </cell>
        </row>
        <row r="27">
          <cell r="B27" t="str">
            <v>AAY</v>
          </cell>
          <cell r="C27" t="str">
            <v>Ghuman</v>
          </cell>
          <cell r="D27" t="str">
            <v>Jagdeep</v>
          </cell>
          <cell r="E27">
            <v>1</v>
          </cell>
          <cell r="F27">
            <v>9500</v>
          </cell>
          <cell r="L27">
            <v>36.25</v>
          </cell>
        </row>
        <row r="28">
          <cell r="B28" t="str">
            <v>AAY</v>
          </cell>
          <cell r="C28" t="str">
            <v>Grain</v>
          </cell>
          <cell r="D28" t="str">
            <v>Karen</v>
          </cell>
          <cell r="E28">
            <v>0.40999999642372131</v>
          </cell>
          <cell r="F28">
            <v>4345</v>
          </cell>
          <cell r="H28">
            <v>0.05</v>
          </cell>
          <cell r="I28" t="str">
            <v>Yes</v>
          </cell>
          <cell r="L28">
            <v>15</v>
          </cell>
        </row>
        <row r="29">
          <cell r="B29" t="str">
            <v>AAY</v>
          </cell>
          <cell r="C29" t="str">
            <v>Greenhill</v>
          </cell>
          <cell r="D29" t="str">
            <v>Ann</v>
          </cell>
          <cell r="E29">
            <v>0.40999999642372131</v>
          </cell>
          <cell r="F29">
            <v>4345</v>
          </cell>
          <cell r="H29">
            <v>0.05</v>
          </cell>
          <cell r="I29" t="str">
            <v>Yes</v>
          </cell>
          <cell r="L29">
            <v>15</v>
          </cell>
        </row>
        <row r="30">
          <cell r="B30" t="str">
            <v>AAY</v>
          </cell>
          <cell r="C30" t="str">
            <v>Grewcock</v>
          </cell>
          <cell r="D30" t="str">
            <v>Christine</v>
          </cell>
          <cell r="E30">
            <v>0.82999998331069946</v>
          </cell>
          <cell r="F30">
            <v>11295</v>
          </cell>
          <cell r="L30">
            <v>30</v>
          </cell>
        </row>
        <row r="31">
          <cell r="B31" t="str">
            <v>AAY</v>
          </cell>
          <cell r="C31" t="str">
            <v>Griffiths</v>
          </cell>
          <cell r="D31" t="str">
            <v>Oscar</v>
          </cell>
          <cell r="E31">
            <v>1</v>
          </cell>
          <cell r="F31">
            <v>19500</v>
          </cell>
          <cell r="H31">
            <v>0.05</v>
          </cell>
          <cell r="I31" t="str">
            <v>Yes</v>
          </cell>
          <cell r="L31">
            <v>36.25</v>
          </cell>
        </row>
        <row r="32">
          <cell r="B32" t="str">
            <v>AAY</v>
          </cell>
          <cell r="C32" t="str">
            <v>Haines</v>
          </cell>
          <cell r="D32" t="str">
            <v>Emily</v>
          </cell>
          <cell r="E32">
            <v>1</v>
          </cell>
          <cell r="F32">
            <v>9500</v>
          </cell>
          <cell r="L32">
            <v>36.25</v>
          </cell>
        </row>
        <row r="33">
          <cell r="B33" t="str">
            <v>AAY</v>
          </cell>
          <cell r="C33" t="str">
            <v>Hall</v>
          </cell>
          <cell r="D33" t="str">
            <v>Samuel</v>
          </cell>
          <cell r="E33">
            <v>1</v>
          </cell>
          <cell r="F33">
            <v>10000</v>
          </cell>
          <cell r="L33">
            <v>36.25</v>
          </cell>
        </row>
        <row r="34">
          <cell r="B34" t="str">
            <v>AAY</v>
          </cell>
          <cell r="C34" t="str">
            <v>Hamlett</v>
          </cell>
          <cell r="D34" t="str">
            <v>Suzanne</v>
          </cell>
          <cell r="E34">
            <v>0.55000001192092896</v>
          </cell>
          <cell r="F34">
            <v>5793</v>
          </cell>
          <cell r="H34">
            <v>0.05</v>
          </cell>
          <cell r="I34" t="str">
            <v>Yes</v>
          </cell>
          <cell r="L34">
            <v>20</v>
          </cell>
        </row>
        <row r="35">
          <cell r="B35" t="str">
            <v>AAY</v>
          </cell>
          <cell r="C35" t="str">
            <v>Handford</v>
          </cell>
          <cell r="D35" t="str">
            <v>Georgina</v>
          </cell>
          <cell r="E35">
            <v>1</v>
          </cell>
          <cell r="F35">
            <v>10000</v>
          </cell>
          <cell r="H35">
            <v>0.05</v>
          </cell>
          <cell r="I35" t="str">
            <v>Yes</v>
          </cell>
          <cell r="L35">
            <v>36.25</v>
          </cell>
        </row>
        <row r="36">
          <cell r="B36" t="str">
            <v>AAY</v>
          </cell>
          <cell r="C36" t="str">
            <v>Hartless</v>
          </cell>
          <cell r="D36" t="str">
            <v>Deborah</v>
          </cell>
          <cell r="E36">
            <v>1</v>
          </cell>
          <cell r="F36">
            <v>10000</v>
          </cell>
          <cell r="H36">
            <v>0.05</v>
          </cell>
          <cell r="I36" t="str">
            <v>Yes</v>
          </cell>
          <cell r="L36">
            <v>36.25</v>
          </cell>
        </row>
        <row r="37">
          <cell r="B37" t="str">
            <v>AAY</v>
          </cell>
          <cell r="C37" t="str">
            <v>Healey</v>
          </cell>
          <cell r="D37" t="str">
            <v>Jenifer</v>
          </cell>
          <cell r="E37">
            <v>1</v>
          </cell>
          <cell r="F37">
            <v>10000</v>
          </cell>
          <cell r="H37">
            <v>0.05</v>
          </cell>
          <cell r="I37" t="str">
            <v>Yes</v>
          </cell>
          <cell r="L37">
            <v>36.25</v>
          </cell>
        </row>
        <row r="38">
          <cell r="B38" t="str">
            <v>AAY</v>
          </cell>
          <cell r="C38" t="str">
            <v>Heeley</v>
          </cell>
          <cell r="D38" t="str">
            <v>Gina</v>
          </cell>
          <cell r="E38">
            <v>1</v>
          </cell>
          <cell r="F38">
            <v>10000</v>
          </cell>
          <cell r="L38">
            <v>36.25</v>
          </cell>
        </row>
        <row r="39">
          <cell r="B39" t="str">
            <v>AAY</v>
          </cell>
          <cell r="C39" t="str">
            <v>Hession</v>
          </cell>
          <cell r="D39" t="str">
            <v>Richard</v>
          </cell>
          <cell r="E39">
            <v>1</v>
          </cell>
          <cell r="F39">
            <v>9500</v>
          </cell>
          <cell r="L39">
            <v>36.25</v>
          </cell>
        </row>
        <row r="40">
          <cell r="B40" t="str">
            <v>AAY</v>
          </cell>
          <cell r="C40" t="str">
            <v>Hewitt</v>
          </cell>
          <cell r="D40" t="str">
            <v>Richard</v>
          </cell>
          <cell r="E40">
            <v>1</v>
          </cell>
          <cell r="F40">
            <v>10000</v>
          </cell>
          <cell r="H40">
            <v>0.05</v>
          </cell>
          <cell r="I40" t="str">
            <v>Yes</v>
          </cell>
          <cell r="L40">
            <v>36.25</v>
          </cell>
        </row>
        <row r="41">
          <cell r="B41" t="str">
            <v>AAY</v>
          </cell>
          <cell r="C41" t="str">
            <v>Hiatt</v>
          </cell>
          <cell r="D41" t="str">
            <v>Carrie</v>
          </cell>
          <cell r="E41">
            <v>1</v>
          </cell>
          <cell r="F41">
            <v>10000</v>
          </cell>
          <cell r="H41">
            <v>0.05</v>
          </cell>
          <cell r="I41" t="str">
            <v>Yes</v>
          </cell>
          <cell r="L41">
            <v>36.25</v>
          </cell>
        </row>
        <row r="42">
          <cell r="B42" t="str">
            <v>AAY</v>
          </cell>
          <cell r="C42" t="str">
            <v>Hill</v>
          </cell>
          <cell r="D42" t="str">
            <v>Amanda</v>
          </cell>
          <cell r="E42">
            <v>1</v>
          </cell>
          <cell r="F42">
            <v>10000</v>
          </cell>
          <cell r="H42">
            <v>0.05</v>
          </cell>
          <cell r="I42" t="str">
            <v>Yes</v>
          </cell>
          <cell r="L42">
            <v>36.25</v>
          </cell>
        </row>
        <row r="43">
          <cell r="B43" t="str">
            <v>AAY</v>
          </cell>
          <cell r="C43" t="str">
            <v>Hill</v>
          </cell>
          <cell r="D43" t="str">
            <v>Mattew</v>
          </cell>
          <cell r="E43">
            <v>1</v>
          </cell>
          <cell r="F43">
            <v>10000</v>
          </cell>
          <cell r="H43">
            <v>0.05</v>
          </cell>
          <cell r="I43" t="str">
            <v>Yes</v>
          </cell>
          <cell r="L43">
            <v>36.25</v>
          </cell>
        </row>
        <row r="44">
          <cell r="B44" t="str">
            <v>AAY</v>
          </cell>
          <cell r="C44" t="str">
            <v>Hollinshead</v>
          </cell>
          <cell r="D44" t="str">
            <v>Paula</v>
          </cell>
          <cell r="E44">
            <v>0.55000001192092896</v>
          </cell>
          <cell r="F44">
            <v>5523</v>
          </cell>
          <cell r="L44">
            <v>20</v>
          </cell>
        </row>
        <row r="45">
          <cell r="B45" t="str">
            <v>AAY</v>
          </cell>
          <cell r="C45" t="str">
            <v>Ison</v>
          </cell>
          <cell r="D45" t="str">
            <v>Kirsty</v>
          </cell>
          <cell r="E45">
            <v>1</v>
          </cell>
          <cell r="F45">
            <v>10000</v>
          </cell>
          <cell r="L45">
            <v>36.25</v>
          </cell>
        </row>
        <row r="46">
          <cell r="B46" t="str">
            <v>AAY</v>
          </cell>
          <cell r="C46" t="str">
            <v>Jandu</v>
          </cell>
          <cell r="D46" t="str">
            <v>Bhupinder</v>
          </cell>
          <cell r="E46">
            <v>1</v>
          </cell>
          <cell r="F46">
            <v>10000</v>
          </cell>
          <cell r="H46">
            <v>0.05</v>
          </cell>
          <cell r="I46" t="str">
            <v>Yes</v>
          </cell>
          <cell r="L46">
            <v>36.25</v>
          </cell>
        </row>
        <row r="47">
          <cell r="B47" t="str">
            <v>AAY</v>
          </cell>
          <cell r="C47" t="str">
            <v>Johal</v>
          </cell>
          <cell r="D47" t="str">
            <v>Harpal</v>
          </cell>
          <cell r="E47">
            <v>1</v>
          </cell>
          <cell r="F47">
            <v>9500</v>
          </cell>
          <cell r="H47">
            <v>0.05</v>
          </cell>
          <cell r="I47" t="str">
            <v>Yes</v>
          </cell>
          <cell r="L47">
            <v>36.25</v>
          </cell>
        </row>
        <row r="48">
          <cell r="B48" t="str">
            <v>AAY</v>
          </cell>
          <cell r="C48" t="str">
            <v>Kelly</v>
          </cell>
          <cell r="D48" t="str">
            <v>Susan</v>
          </cell>
          <cell r="E48">
            <v>1</v>
          </cell>
          <cell r="F48">
            <v>12650</v>
          </cell>
          <cell r="L48">
            <v>36.25</v>
          </cell>
        </row>
        <row r="49">
          <cell r="B49" t="str">
            <v>AAY</v>
          </cell>
          <cell r="C49" t="str">
            <v>Kinton</v>
          </cell>
          <cell r="D49" t="str">
            <v>Silvana</v>
          </cell>
          <cell r="E49">
            <v>1</v>
          </cell>
          <cell r="F49">
            <v>10000</v>
          </cell>
          <cell r="H49">
            <v>0.05</v>
          </cell>
          <cell r="I49" t="str">
            <v>Yes</v>
          </cell>
          <cell r="L49">
            <v>36.25</v>
          </cell>
        </row>
        <row r="50">
          <cell r="B50" t="str">
            <v>AAY</v>
          </cell>
          <cell r="C50" t="str">
            <v>Lakin</v>
          </cell>
          <cell r="D50" t="str">
            <v>Andrew</v>
          </cell>
          <cell r="E50">
            <v>1</v>
          </cell>
          <cell r="F50">
            <v>10000</v>
          </cell>
          <cell r="H50">
            <v>0.05</v>
          </cell>
          <cell r="I50" t="str">
            <v>Yes</v>
          </cell>
          <cell r="L50">
            <v>36.25</v>
          </cell>
        </row>
        <row r="51">
          <cell r="B51" t="str">
            <v>AAY</v>
          </cell>
          <cell r="C51" t="str">
            <v>Leader</v>
          </cell>
          <cell r="D51" t="str">
            <v>Zoe</v>
          </cell>
          <cell r="E51">
            <v>1</v>
          </cell>
          <cell r="F51">
            <v>13650</v>
          </cell>
          <cell r="H51">
            <v>0.05</v>
          </cell>
          <cell r="I51" t="str">
            <v>Yes</v>
          </cell>
          <cell r="L51">
            <v>36.25</v>
          </cell>
        </row>
        <row r="52">
          <cell r="B52" t="str">
            <v>AAY</v>
          </cell>
          <cell r="C52" t="str">
            <v>Light</v>
          </cell>
          <cell r="D52" t="str">
            <v>Andree</v>
          </cell>
          <cell r="E52">
            <v>1</v>
          </cell>
          <cell r="F52">
            <v>10000</v>
          </cell>
          <cell r="H52">
            <v>0.05</v>
          </cell>
          <cell r="I52" t="str">
            <v>Yes</v>
          </cell>
          <cell r="L52">
            <v>36.25</v>
          </cell>
        </row>
        <row r="53">
          <cell r="B53" t="str">
            <v>AAY</v>
          </cell>
          <cell r="C53" t="str">
            <v>Lincoln</v>
          </cell>
          <cell r="D53" t="str">
            <v>Carol</v>
          </cell>
          <cell r="E53">
            <v>1</v>
          </cell>
          <cell r="F53">
            <v>10000</v>
          </cell>
          <cell r="H53">
            <v>0.05</v>
          </cell>
          <cell r="I53" t="str">
            <v>Yes</v>
          </cell>
          <cell r="L53">
            <v>36.25</v>
          </cell>
        </row>
        <row r="54">
          <cell r="B54" t="str">
            <v>AAY</v>
          </cell>
          <cell r="C54" t="str">
            <v>Little</v>
          </cell>
          <cell r="D54" t="str">
            <v>Margaret</v>
          </cell>
          <cell r="E54">
            <v>1</v>
          </cell>
          <cell r="F54">
            <v>10000</v>
          </cell>
          <cell r="L54">
            <v>36.25</v>
          </cell>
        </row>
        <row r="55">
          <cell r="B55" t="str">
            <v>AAY</v>
          </cell>
          <cell r="C55" t="str">
            <v>Lloyd</v>
          </cell>
          <cell r="D55" t="str">
            <v>Kelly</v>
          </cell>
          <cell r="E55">
            <v>1</v>
          </cell>
          <cell r="F55">
            <v>10000</v>
          </cell>
          <cell r="H55">
            <v>0.05</v>
          </cell>
          <cell r="I55" t="str">
            <v>Yes</v>
          </cell>
          <cell r="L55">
            <v>36.25</v>
          </cell>
        </row>
        <row r="56">
          <cell r="B56" t="str">
            <v>AAY</v>
          </cell>
          <cell r="C56" t="str">
            <v>Mason</v>
          </cell>
          <cell r="D56" t="str">
            <v>Lindsey</v>
          </cell>
          <cell r="E56">
            <v>1</v>
          </cell>
          <cell r="F56">
            <v>10500</v>
          </cell>
          <cell r="L56">
            <v>36.25</v>
          </cell>
        </row>
        <row r="57">
          <cell r="B57" t="str">
            <v>AAY</v>
          </cell>
          <cell r="C57" t="str">
            <v>Matthews</v>
          </cell>
          <cell r="D57" t="str">
            <v>Claire</v>
          </cell>
          <cell r="E57">
            <v>0.55000001192092896</v>
          </cell>
          <cell r="F57">
            <v>5793</v>
          </cell>
          <cell r="H57">
            <v>0.05</v>
          </cell>
          <cell r="I57" t="str">
            <v>Yes</v>
          </cell>
          <cell r="L57">
            <v>20</v>
          </cell>
        </row>
        <row r="58">
          <cell r="B58" t="str">
            <v>AAY</v>
          </cell>
          <cell r="C58" t="str">
            <v>McDonald</v>
          </cell>
          <cell r="D58" t="str">
            <v>Janet</v>
          </cell>
          <cell r="E58">
            <v>1</v>
          </cell>
          <cell r="F58">
            <v>10500</v>
          </cell>
          <cell r="L58">
            <v>36.25</v>
          </cell>
        </row>
        <row r="59">
          <cell r="B59" t="str">
            <v>AAY</v>
          </cell>
          <cell r="C59" t="str">
            <v>Meggiato</v>
          </cell>
          <cell r="D59" t="str">
            <v>Michael</v>
          </cell>
          <cell r="E59">
            <v>1</v>
          </cell>
          <cell r="F59">
            <v>10000</v>
          </cell>
          <cell r="H59">
            <v>0.05</v>
          </cell>
          <cell r="I59" t="str">
            <v>Yes</v>
          </cell>
          <cell r="L59">
            <v>36.25</v>
          </cell>
        </row>
        <row r="60">
          <cell r="B60" t="str">
            <v>AAY</v>
          </cell>
          <cell r="C60" t="str">
            <v>Mifsud</v>
          </cell>
          <cell r="D60" t="str">
            <v>Rachel</v>
          </cell>
          <cell r="E60">
            <v>1</v>
          </cell>
          <cell r="F60">
            <v>10000</v>
          </cell>
          <cell r="L60">
            <v>36.25</v>
          </cell>
        </row>
        <row r="61">
          <cell r="B61" t="str">
            <v>AAY</v>
          </cell>
          <cell r="C61" t="str">
            <v>Mullis</v>
          </cell>
          <cell r="D61" t="str">
            <v>Patrick</v>
          </cell>
          <cell r="E61">
            <v>1</v>
          </cell>
          <cell r="F61">
            <v>10000</v>
          </cell>
          <cell r="H61">
            <v>0.05</v>
          </cell>
          <cell r="I61" t="str">
            <v>Yes</v>
          </cell>
          <cell r="L61">
            <v>36.25</v>
          </cell>
        </row>
        <row r="62">
          <cell r="B62" t="str">
            <v>AAY</v>
          </cell>
          <cell r="C62" t="str">
            <v>Norman</v>
          </cell>
          <cell r="D62" t="str">
            <v>James</v>
          </cell>
          <cell r="E62">
            <v>1</v>
          </cell>
          <cell r="F62">
            <v>9500</v>
          </cell>
          <cell r="L62">
            <v>36.25</v>
          </cell>
        </row>
        <row r="63">
          <cell r="B63" t="str">
            <v>AAY</v>
          </cell>
          <cell r="C63" t="str">
            <v>Oliver</v>
          </cell>
          <cell r="D63" t="str">
            <v>Lynda</v>
          </cell>
          <cell r="E63">
            <v>1</v>
          </cell>
          <cell r="F63">
            <v>9500</v>
          </cell>
          <cell r="L63">
            <v>36.25</v>
          </cell>
        </row>
        <row r="64">
          <cell r="B64" t="str">
            <v>AAY</v>
          </cell>
          <cell r="C64" t="str">
            <v>Palmer</v>
          </cell>
          <cell r="D64" t="str">
            <v>Karen</v>
          </cell>
          <cell r="E64">
            <v>1</v>
          </cell>
          <cell r="F64">
            <v>11240</v>
          </cell>
          <cell r="L64">
            <v>36.25</v>
          </cell>
        </row>
        <row r="65">
          <cell r="B65" t="str">
            <v>AAY</v>
          </cell>
          <cell r="C65" t="str">
            <v>Parish-Ghrairi</v>
          </cell>
          <cell r="D65" t="str">
            <v>Susan</v>
          </cell>
          <cell r="E65">
            <v>0.68999999761581421</v>
          </cell>
          <cell r="F65">
            <v>7241</v>
          </cell>
          <cell r="L65">
            <v>25</v>
          </cell>
        </row>
        <row r="66">
          <cell r="B66" t="str">
            <v>AAY</v>
          </cell>
          <cell r="C66" t="str">
            <v>Parsons</v>
          </cell>
          <cell r="D66" t="str">
            <v>Eve</v>
          </cell>
          <cell r="E66">
            <v>1</v>
          </cell>
          <cell r="F66">
            <v>9500</v>
          </cell>
          <cell r="L66">
            <v>36.25</v>
          </cell>
        </row>
        <row r="67">
          <cell r="B67" t="str">
            <v>AAY</v>
          </cell>
          <cell r="C67" t="str">
            <v>Perrin</v>
          </cell>
          <cell r="D67" t="str">
            <v>Louise</v>
          </cell>
          <cell r="E67">
            <v>1</v>
          </cell>
          <cell r="F67">
            <v>14500</v>
          </cell>
          <cell r="H67">
            <v>0.05</v>
          </cell>
          <cell r="I67" t="str">
            <v>Yes</v>
          </cell>
          <cell r="L67">
            <v>36.25</v>
          </cell>
        </row>
        <row r="68">
          <cell r="B68" t="str">
            <v>AAY</v>
          </cell>
          <cell r="C68" t="str">
            <v>Pierce</v>
          </cell>
          <cell r="D68" t="str">
            <v>Daniel</v>
          </cell>
          <cell r="E68">
            <v>1</v>
          </cell>
          <cell r="F68">
            <v>18000</v>
          </cell>
          <cell r="H68">
            <v>0.05</v>
          </cell>
          <cell r="I68" t="str">
            <v>Yes</v>
          </cell>
          <cell r="L68">
            <v>36.25</v>
          </cell>
        </row>
        <row r="69">
          <cell r="B69" t="str">
            <v>AAY</v>
          </cell>
          <cell r="C69" t="str">
            <v>Pigou</v>
          </cell>
          <cell r="D69" t="str">
            <v>Ellen</v>
          </cell>
          <cell r="E69">
            <v>0.68999999761581421</v>
          </cell>
          <cell r="F69">
            <v>6553</v>
          </cell>
          <cell r="H69">
            <v>0.05</v>
          </cell>
          <cell r="I69" t="str">
            <v>Yes</v>
          </cell>
          <cell r="L69">
            <v>25</v>
          </cell>
        </row>
        <row r="70">
          <cell r="B70" t="str">
            <v>AAY</v>
          </cell>
          <cell r="C70" t="str">
            <v>Pownall</v>
          </cell>
          <cell r="D70" t="str">
            <v>Dawn</v>
          </cell>
          <cell r="E70">
            <v>0.68999999761581421</v>
          </cell>
          <cell r="F70">
            <v>6553</v>
          </cell>
          <cell r="L70">
            <v>25</v>
          </cell>
        </row>
        <row r="71">
          <cell r="B71" t="str">
            <v>AAY</v>
          </cell>
          <cell r="C71" t="str">
            <v>Preston</v>
          </cell>
          <cell r="D71" t="str">
            <v>Gloria</v>
          </cell>
          <cell r="E71">
            <v>0.68999999761581421</v>
          </cell>
          <cell r="F71">
            <v>6903</v>
          </cell>
          <cell r="H71">
            <v>0.05</v>
          </cell>
          <cell r="I71" t="str">
            <v>Yes</v>
          </cell>
          <cell r="L71">
            <v>25</v>
          </cell>
        </row>
        <row r="72">
          <cell r="B72" t="str">
            <v>AAY</v>
          </cell>
          <cell r="C72" t="str">
            <v>Ramji</v>
          </cell>
          <cell r="D72" t="str">
            <v>Hasina</v>
          </cell>
          <cell r="E72">
            <v>1</v>
          </cell>
          <cell r="F72">
            <v>11500</v>
          </cell>
          <cell r="H72">
            <v>0.05</v>
          </cell>
          <cell r="I72" t="str">
            <v>Yes</v>
          </cell>
          <cell r="L72">
            <v>36.25</v>
          </cell>
        </row>
        <row r="73">
          <cell r="B73" t="str">
            <v>AAY</v>
          </cell>
          <cell r="C73" t="str">
            <v>Ratcliffe</v>
          </cell>
          <cell r="D73" t="str">
            <v>Claire</v>
          </cell>
          <cell r="E73">
            <v>1</v>
          </cell>
          <cell r="F73">
            <v>13650</v>
          </cell>
          <cell r="L73">
            <v>36.25</v>
          </cell>
        </row>
        <row r="74">
          <cell r="B74" t="str">
            <v>AAY</v>
          </cell>
          <cell r="C74" t="str">
            <v>Rhodes</v>
          </cell>
          <cell r="D74" t="str">
            <v>Clare</v>
          </cell>
          <cell r="E74">
            <v>1</v>
          </cell>
          <cell r="F74">
            <v>18750</v>
          </cell>
          <cell r="H74">
            <v>0.05</v>
          </cell>
          <cell r="I74" t="str">
            <v>Yes</v>
          </cell>
          <cell r="L74">
            <v>36.25</v>
          </cell>
        </row>
        <row r="75">
          <cell r="B75" t="str">
            <v>AAY</v>
          </cell>
          <cell r="C75" t="str">
            <v>Richardson</v>
          </cell>
          <cell r="D75" t="str">
            <v>Matthew</v>
          </cell>
          <cell r="E75">
            <v>1</v>
          </cell>
          <cell r="F75">
            <v>10000</v>
          </cell>
          <cell r="H75">
            <v>0.05</v>
          </cell>
          <cell r="I75" t="str">
            <v>Yes</v>
          </cell>
          <cell r="L75">
            <v>36.25</v>
          </cell>
        </row>
        <row r="76">
          <cell r="B76" t="str">
            <v>AAY</v>
          </cell>
          <cell r="C76" t="str">
            <v>Richardson</v>
          </cell>
          <cell r="D76" t="str">
            <v>Andrew</v>
          </cell>
          <cell r="E76">
            <v>1</v>
          </cell>
          <cell r="F76">
            <v>9500</v>
          </cell>
          <cell r="L76">
            <v>36.25</v>
          </cell>
        </row>
        <row r="77">
          <cell r="B77" t="str">
            <v>AAY</v>
          </cell>
          <cell r="C77" t="str">
            <v>Ridgway</v>
          </cell>
          <cell r="D77" t="str">
            <v>Alison</v>
          </cell>
          <cell r="E77">
            <v>1</v>
          </cell>
          <cell r="F77">
            <v>10000</v>
          </cell>
          <cell r="H77">
            <v>0.05</v>
          </cell>
          <cell r="I77" t="str">
            <v>Yes</v>
          </cell>
          <cell r="L77">
            <v>36.25</v>
          </cell>
        </row>
        <row r="78">
          <cell r="B78" t="str">
            <v>AAY</v>
          </cell>
          <cell r="C78" t="str">
            <v>Robinson</v>
          </cell>
          <cell r="D78" t="str">
            <v>Anne</v>
          </cell>
          <cell r="E78">
            <v>1</v>
          </cell>
          <cell r="F78">
            <v>10000</v>
          </cell>
          <cell r="H78">
            <v>0.05</v>
          </cell>
          <cell r="I78" t="str">
            <v>Yes</v>
          </cell>
          <cell r="L78">
            <v>36.25</v>
          </cell>
        </row>
        <row r="79">
          <cell r="B79" t="str">
            <v>AAY</v>
          </cell>
          <cell r="C79" t="str">
            <v>Romrig</v>
          </cell>
          <cell r="D79" t="str">
            <v>Naomi</v>
          </cell>
          <cell r="E79">
            <v>1</v>
          </cell>
          <cell r="F79">
            <v>10000</v>
          </cell>
          <cell r="L79">
            <v>36.25</v>
          </cell>
        </row>
        <row r="80">
          <cell r="B80" t="str">
            <v>AAY</v>
          </cell>
          <cell r="C80" t="str">
            <v>Schofield</v>
          </cell>
          <cell r="D80" t="str">
            <v>Eleanor</v>
          </cell>
          <cell r="E80">
            <v>0.40999999642372131</v>
          </cell>
          <cell r="F80">
            <v>4345</v>
          </cell>
          <cell r="L80">
            <v>15</v>
          </cell>
        </row>
        <row r="81">
          <cell r="B81" t="str">
            <v>AAY</v>
          </cell>
          <cell r="C81" t="str">
            <v>Simmons</v>
          </cell>
          <cell r="D81" t="str">
            <v>Kerry</v>
          </cell>
          <cell r="E81">
            <v>0.68999999761581421</v>
          </cell>
          <cell r="F81">
            <v>6553</v>
          </cell>
          <cell r="L81">
            <v>25</v>
          </cell>
        </row>
        <row r="82">
          <cell r="B82" t="str">
            <v>AAY</v>
          </cell>
          <cell r="C82" t="str">
            <v>Sinnott</v>
          </cell>
          <cell r="D82" t="str">
            <v>Patrick</v>
          </cell>
          <cell r="E82">
            <v>1</v>
          </cell>
          <cell r="F82">
            <v>11000</v>
          </cell>
          <cell r="L82">
            <v>36.25</v>
          </cell>
        </row>
        <row r="83">
          <cell r="B83" t="str">
            <v>AAY</v>
          </cell>
          <cell r="C83" t="str">
            <v>Sparrow</v>
          </cell>
          <cell r="D83" t="str">
            <v>Tracey</v>
          </cell>
          <cell r="E83">
            <v>1</v>
          </cell>
          <cell r="F83">
            <v>10000</v>
          </cell>
          <cell r="L83">
            <v>36.25</v>
          </cell>
        </row>
        <row r="84">
          <cell r="B84" t="str">
            <v>AAY</v>
          </cell>
          <cell r="C84" t="str">
            <v>Stretton</v>
          </cell>
          <cell r="D84" t="str">
            <v>Naomi</v>
          </cell>
          <cell r="E84">
            <v>1</v>
          </cell>
          <cell r="F84">
            <v>10000</v>
          </cell>
          <cell r="L84">
            <v>36.25</v>
          </cell>
        </row>
        <row r="85">
          <cell r="B85" t="str">
            <v>AAY</v>
          </cell>
          <cell r="C85" t="str">
            <v>Swinfield</v>
          </cell>
          <cell r="D85" t="str">
            <v>Jamie</v>
          </cell>
          <cell r="E85">
            <v>1</v>
          </cell>
          <cell r="F85">
            <v>10000</v>
          </cell>
          <cell r="L85">
            <v>36.25</v>
          </cell>
        </row>
        <row r="86">
          <cell r="B86" t="str">
            <v>AAY</v>
          </cell>
          <cell r="C86" t="str">
            <v>Tadman</v>
          </cell>
          <cell r="D86" t="str">
            <v>Eric</v>
          </cell>
          <cell r="E86">
            <v>1</v>
          </cell>
          <cell r="F86">
            <v>31314</v>
          </cell>
          <cell r="H86">
            <v>0.05</v>
          </cell>
          <cell r="I86" t="str">
            <v>Yes</v>
          </cell>
          <cell r="J86" t="str">
            <v>Yes</v>
          </cell>
          <cell r="L86">
            <v>36.25</v>
          </cell>
        </row>
        <row r="87">
          <cell r="B87" t="str">
            <v>AAY</v>
          </cell>
          <cell r="C87" t="str">
            <v>Tansey</v>
          </cell>
          <cell r="D87" t="str">
            <v>Margaret</v>
          </cell>
          <cell r="E87">
            <v>1</v>
          </cell>
          <cell r="F87">
            <v>9500</v>
          </cell>
          <cell r="L87">
            <v>36.25</v>
          </cell>
        </row>
        <row r="88">
          <cell r="B88" t="str">
            <v>AAY</v>
          </cell>
          <cell r="C88" t="str">
            <v>Todd</v>
          </cell>
          <cell r="D88" t="str">
            <v>Lindsey</v>
          </cell>
          <cell r="E88">
            <v>1</v>
          </cell>
          <cell r="F88">
            <v>10000</v>
          </cell>
          <cell r="H88">
            <v>0.05</v>
          </cell>
          <cell r="I88" t="str">
            <v>Yes</v>
          </cell>
          <cell r="L88">
            <v>36.25</v>
          </cell>
        </row>
        <row r="89">
          <cell r="B89" t="str">
            <v>AAY</v>
          </cell>
          <cell r="C89" t="str">
            <v>Toone-Ginnette</v>
          </cell>
          <cell r="D89" t="str">
            <v>Dora</v>
          </cell>
          <cell r="E89">
            <v>0.68999999761581421</v>
          </cell>
          <cell r="F89">
            <v>6903</v>
          </cell>
          <cell r="L89">
            <v>25</v>
          </cell>
        </row>
        <row r="90">
          <cell r="B90" t="str">
            <v>AAY</v>
          </cell>
          <cell r="C90" t="str">
            <v>Urquhart</v>
          </cell>
          <cell r="D90" t="str">
            <v>Alison</v>
          </cell>
          <cell r="E90">
            <v>1</v>
          </cell>
          <cell r="F90">
            <v>13000</v>
          </cell>
          <cell r="H90">
            <v>0.05</v>
          </cell>
          <cell r="I90" t="str">
            <v>Yes</v>
          </cell>
          <cell r="L90">
            <v>36.25</v>
          </cell>
        </row>
        <row r="91">
          <cell r="B91" t="str">
            <v>AAY</v>
          </cell>
          <cell r="C91" t="str">
            <v>Warmington</v>
          </cell>
          <cell r="D91" t="str">
            <v>Darren</v>
          </cell>
          <cell r="E91">
            <v>1</v>
          </cell>
          <cell r="F91">
            <v>10000</v>
          </cell>
          <cell r="L91">
            <v>36.25</v>
          </cell>
        </row>
        <row r="92">
          <cell r="B92" t="str">
            <v>AAY</v>
          </cell>
          <cell r="C92" t="str">
            <v>Welch</v>
          </cell>
          <cell r="D92" t="str">
            <v>Mandy</v>
          </cell>
          <cell r="E92">
            <v>1</v>
          </cell>
          <cell r="F92">
            <v>10000</v>
          </cell>
          <cell r="H92">
            <v>0.05</v>
          </cell>
          <cell r="I92" t="str">
            <v>Yes</v>
          </cell>
          <cell r="L92">
            <v>36.25</v>
          </cell>
        </row>
        <row r="93">
          <cell r="B93" t="str">
            <v>AAY</v>
          </cell>
          <cell r="C93" t="str">
            <v>West</v>
          </cell>
          <cell r="D93" t="str">
            <v>Kirstie</v>
          </cell>
          <cell r="E93">
            <v>1</v>
          </cell>
          <cell r="F93">
            <v>10000</v>
          </cell>
          <cell r="L93">
            <v>36.25</v>
          </cell>
        </row>
        <row r="94">
          <cell r="B94" t="str">
            <v>ABP</v>
          </cell>
          <cell r="C94" t="str">
            <v>Andersen</v>
          </cell>
          <cell r="D94" t="str">
            <v>Bruno</v>
          </cell>
          <cell r="E94">
            <v>1</v>
          </cell>
          <cell r="F94">
            <v>13500</v>
          </cell>
          <cell r="L94">
            <v>36.25</v>
          </cell>
        </row>
        <row r="95">
          <cell r="B95" t="str">
            <v>ABP</v>
          </cell>
          <cell r="C95" t="str">
            <v>Anthony</v>
          </cell>
          <cell r="D95" t="str">
            <v>Pramesh</v>
          </cell>
          <cell r="E95">
            <v>1</v>
          </cell>
          <cell r="F95">
            <v>10500</v>
          </cell>
          <cell r="L95">
            <v>36.25</v>
          </cell>
        </row>
        <row r="96">
          <cell r="B96" t="str">
            <v>ABP</v>
          </cell>
          <cell r="C96" t="str">
            <v>Atli</v>
          </cell>
          <cell r="D96" t="str">
            <v>Kemal</v>
          </cell>
          <cell r="E96">
            <v>1</v>
          </cell>
          <cell r="F96">
            <v>16300</v>
          </cell>
          <cell r="H96">
            <v>0.05</v>
          </cell>
          <cell r="I96" t="str">
            <v>Yes</v>
          </cell>
          <cell r="L96">
            <v>36.25</v>
          </cell>
        </row>
        <row r="97">
          <cell r="B97" t="str">
            <v>ABP</v>
          </cell>
          <cell r="C97" t="str">
            <v>Bassotti</v>
          </cell>
          <cell r="D97" t="str">
            <v>Noor</v>
          </cell>
          <cell r="E97">
            <v>1</v>
          </cell>
          <cell r="F97">
            <v>13500</v>
          </cell>
          <cell r="L97">
            <v>36.25</v>
          </cell>
        </row>
        <row r="98">
          <cell r="B98" t="str">
            <v>ABP</v>
          </cell>
          <cell r="C98" t="str">
            <v>Blunt *</v>
          </cell>
          <cell r="D98" t="str">
            <v>Stuart</v>
          </cell>
          <cell r="E98">
            <v>1</v>
          </cell>
          <cell r="F98">
            <v>15000</v>
          </cell>
          <cell r="H98">
            <v>0.05</v>
          </cell>
          <cell r="I98" t="str">
            <v>Yes</v>
          </cell>
          <cell r="L98">
            <v>36.25</v>
          </cell>
        </row>
        <row r="99">
          <cell r="B99" t="str">
            <v>ABP</v>
          </cell>
          <cell r="C99" t="str">
            <v>Bonass</v>
          </cell>
          <cell r="D99" t="str">
            <v>Helen</v>
          </cell>
          <cell r="E99">
            <v>1</v>
          </cell>
          <cell r="F99">
            <v>16000</v>
          </cell>
          <cell r="H99">
            <v>0.05</v>
          </cell>
          <cell r="I99" t="str">
            <v>Yes</v>
          </cell>
          <cell r="L99">
            <v>36.25</v>
          </cell>
        </row>
        <row r="100">
          <cell r="B100" t="str">
            <v>ABP</v>
          </cell>
          <cell r="C100" t="str">
            <v>Bowdler</v>
          </cell>
          <cell r="D100" t="str">
            <v>Stuart</v>
          </cell>
          <cell r="E100">
            <v>1</v>
          </cell>
          <cell r="F100">
            <v>13500</v>
          </cell>
          <cell r="L100">
            <v>36.25</v>
          </cell>
        </row>
        <row r="101">
          <cell r="B101" t="str">
            <v>ABP</v>
          </cell>
          <cell r="C101" t="str">
            <v>Bull</v>
          </cell>
          <cell r="D101" t="str">
            <v>David</v>
          </cell>
          <cell r="E101">
            <v>1</v>
          </cell>
          <cell r="F101">
            <v>16000</v>
          </cell>
          <cell r="L101">
            <v>36.25</v>
          </cell>
        </row>
        <row r="102">
          <cell r="B102" t="str">
            <v>ABP</v>
          </cell>
          <cell r="C102" t="str">
            <v>Chappell</v>
          </cell>
          <cell r="D102" t="str">
            <v>John</v>
          </cell>
          <cell r="E102">
            <v>1</v>
          </cell>
          <cell r="F102">
            <v>13300</v>
          </cell>
          <cell r="H102">
            <v>0.05</v>
          </cell>
          <cell r="I102" t="str">
            <v>Yes</v>
          </cell>
          <cell r="L102">
            <v>36.25</v>
          </cell>
        </row>
        <row r="103">
          <cell r="B103" t="str">
            <v>ABP</v>
          </cell>
          <cell r="C103" t="str">
            <v>Christensen</v>
          </cell>
          <cell r="D103" t="str">
            <v>Marie Louise</v>
          </cell>
          <cell r="E103">
            <v>1</v>
          </cell>
          <cell r="F103">
            <v>14600</v>
          </cell>
          <cell r="L103">
            <v>36.25</v>
          </cell>
        </row>
        <row r="104">
          <cell r="B104" t="str">
            <v>ABP</v>
          </cell>
          <cell r="C104" t="str">
            <v>Clifton</v>
          </cell>
          <cell r="D104" t="str">
            <v>Demetri</v>
          </cell>
          <cell r="E104">
            <v>1</v>
          </cell>
          <cell r="F104">
            <v>18820</v>
          </cell>
          <cell r="H104">
            <v>0.05</v>
          </cell>
          <cell r="I104" t="str">
            <v>Yes</v>
          </cell>
          <cell r="L104">
            <v>36.25</v>
          </cell>
        </row>
        <row r="105">
          <cell r="B105" t="str">
            <v>ABP</v>
          </cell>
          <cell r="C105" t="str">
            <v>Cooke</v>
          </cell>
          <cell r="D105" t="str">
            <v>Montse</v>
          </cell>
          <cell r="E105">
            <v>1</v>
          </cell>
          <cell r="F105">
            <v>13300</v>
          </cell>
          <cell r="L105">
            <v>36.25</v>
          </cell>
        </row>
        <row r="106">
          <cell r="B106" t="str">
            <v>ABP</v>
          </cell>
          <cell r="C106" t="str">
            <v>Dempsey</v>
          </cell>
          <cell r="D106" t="str">
            <v>Emma</v>
          </cell>
          <cell r="E106">
            <v>1</v>
          </cell>
          <cell r="F106">
            <v>10000</v>
          </cell>
          <cell r="L106">
            <v>36.25</v>
          </cell>
        </row>
        <row r="107">
          <cell r="B107" t="str">
            <v>ABP</v>
          </cell>
          <cell r="C107" t="str">
            <v>Diaz</v>
          </cell>
          <cell r="D107" t="str">
            <v>Maria</v>
          </cell>
          <cell r="E107">
            <v>1</v>
          </cell>
          <cell r="F107">
            <v>14000</v>
          </cell>
          <cell r="H107">
            <v>0.05</v>
          </cell>
          <cell r="I107" t="str">
            <v>Yes</v>
          </cell>
          <cell r="L107">
            <v>36.25</v>
          </cell>
        </row>
        <row r="108">
          <cell r="B108" t="str">
            <v>ABP</v>
          </cell>
          <cell r="C108" t="str">
            <v>Dorey</v>
          </cell>
          <cell r="D108" t="str">
            <v>Gillian</v>
          </cell>
          <cell r="E108">
            <v>1</v>
          </cell>
          <cell r="F108">
            <v>27959</v>
          </cell>
          <cell r="H108">
            <v>0.05</v>
          </cell>
          <cell r="I108" t="str">
            <v>Yes</v>
          </cell>
          <cell r="L108">
            <v>36.25</v>
          </cell>
        </row>
        <row r="109">
          <cell r="B109" t="str">
            <v>ABP</v>
          </cell>
          <cell r="C109" t="str">
            <v>Drinkwater</v>
          </cell>
          <cell r="D109" t="str">
            <v>Samantha</v>
          </cell>
          <cell r="E109">
            <v>1</v>
          </cell>
          <cell r="F109">
            <v>14000</v>
          </cell>
          <cell r="H109">
            <v>0.05</v>
          </cell>
          <cell r="I109" t="str">
            <v>Yes</v>
          </cell>
          <cell r="L109">
            <v>36.25</v>
          </cell>
        </row>
        <row r="110">
          <cell r="B110" t="str">
            <v>ABP</v>
          </cell>
          <cell r="C110" t="str">
            <v>Ellis</v>
          </cell>
          <cell r="D110" t="str">
            <v>Valerie</v>
          </cell>
          <cell r="E110">
            <v>1</v>
          </cell>
          <cell r="F110">
            <v>21580</v>
          </cell>
          <cell r="H110">
            <v>0.05</v>
          </cell>
          <cell r="I110" t="str">
            <v>Yes</v>
          </cell>
          <cell r="L110">
            <v>36.25</v>
          </cell>
        </row>
        <row r="111">
          <cell r="B111" t="str">
            <v>ABP</v>
          </cell>
          <cell r="C111" t="str">
            <v>Gaule</v>
          </cell>
          <cell r="D111" t="str">
            <v>Juliette</v>
          </cell>
          <cell r="E111">
            <v>1</v>
          </cell>
          <cell r="F111">
            <v>11000</v>
          </cell>
          <cell r="L111">
            <v>36.25</v>
          </cell>
        </row>
        <row r="112">
          <cell r="B112" t="str">
            <v>ABP</v>
          </cell>
          <cell r="C112" t="str">
            <v>Hughes</v>
          </cell>
          <cell r="D112" t="str">
            <v>Aidan</v>
          </cell>
          <cell r="E112">
            <v>1</v>
          </cell>
          <cell r="F112">
            <v>13900</v>
          </cell>
          <cell r="H112">
            <v>0.05</v>
          </cell>
          <cell r="I112" t="str">
            <v>Yes</v>
          </cell>
          <cell r="L112">
            <v>36.25</v>
          </cell>
        </row>
        <row r="113">
          <cell r="B113" t="str">
            <v>ABP</v>
          </cell>
          <cell r="C113" t="str">
            <v>Hunter</v>
          </cell>
          <cell r="D113" t="str">
            <v>Ena</v>
          </cell>
          <cell r="E113">
            <v>1</v>
          </cell>
          <cell r="F113">
            <v>14000</v>
          </cell>
          <cell r="H113">
            <v>0.05</v>
          </cell>
          <cell r="I113" t="str">
            <v>Yes</v>
          </cell>
          <cell r="L113">
            <v>36.25</v>
          </cell>
        </row>
        <row r="114">
          <cell r="B114" t="str">
            <v>ABP</v>
          </cell>
          <cell r="C114" t="str">
            <v>Jackson</v>
          </cell>
          <cell r="D114" t="str">
            <v>Darren</v>
          </cell>
          <cell r="E114">
            <v>1</v>
          </cell>
          <cell r="F114">
            <v>10000</v>
          </cell>
          <cell r="L114">
            <v>36.25</v>
          </cell>
        </row>
        <row r="115">
          <cell r="B115" t="str">
            <v>ABP</v>
          </cell>
          <cell r="C115" t="str">
            <v>Karpal</v>
          </cell>
          <cell r="D115" t="str">
            <v>Corinne</v>
          </cell>
          <cell r="E115">
            <v>1</v>
          </cell>
          <cell r="F115">
            <v>14400</v>
          </cell>
          <cell r="H115">
            <v>0.05</v>
          </cell>
          <cell r="I115" t="str">
            <v>Yes</v>
          </cell>
          <cell r="L115">
            <v>36.25</v>
          </cell>
        </row>
        <row r="116">
          <cell r="B116" t="str">
            <v>ABP</v>
          </cell>
          <cell r="C116" t="str">
            <v>Klimek</v>
          </cell>
          <cell r="D116" t="str">
            <v>Andrew</v>
          </cell>
          <cell r="E116">
            <v>1</v>
          </cell>
          <cell r="F116">
            <v>14000</v>
          </cell>
          <cell r="L116">
            <v>36.25</v>
          </cell>
        </row>
        <row r="117">
          <cell r="B117" t="str">
            <v>ABP</v>
          </cell>
          <cell r="C117" t="str">
            <v>Lane</v>
          </cell>
          <cell r="D117" t="str">
            <v>Joanna</v>
          </cell>
          <cell r="E117">
            <v>1</v>
          </cell>
          <cell r="F117">
            <v>16000</v>
          </cell>
          <cell r="L117">
            <v>36.25</v>
          </cell>
        </row>
        <row r="118">
          <cell r="B118" t="str">
            <v>ABP</v>
          </cell>
          <cell r="C118" t="str">
            <v>Matthews</v>
          </cell>
          <cell r="D118" t="str">
            <v>Laura</v>
          </cell>
          <cell r="E118">
            <v>1</v>
          </cell>
          <cell r="F118">
            <v>13000</v>
          </cell>
          <cell r="L118">
            <v>36.25</v>
          </cell>
        </row>
        <row r="119">
          <cell r="B119" t="str">
            <v>ABP</v>
          </cell>
          <cell r="C119" t="str">
            <v>Mayo</v>
          </cell>
          <cell r="D119" t="str">
            <v>Maria</v>
          </cell>
          <cell r="E119">
            <v>1</v>
          </cell>
          <cell r="F119">
            <v>13000</v>
          </cell>
          <cell r="L119">
            <v>36.25</v>
          </cell>
        </row>
        <row r="120">
          <cell r="B120" t="str">
            <v>ABP</v>
          </cell>
          <cell r="C120" t="str">
            <v>Muggridge</v>
          </cell>
          <cell r="D120" t="str">
            <v>Daniel</v>
          </cell>
          <cell r="E120">
            <v>1</v>
          </cell>
          <cell r="F120">
            <v>14000</v>
          </cell>
          <cell r="L120">
            <v>36.25</v>
          </cell>
        </row>
        <row r="121">
          <cell r="B121" t="str">
            <v>ABP</v>
          </cell>
          <cell r="C121" t="str">
            <v>Pietens</v>
          </cell>
          <cell r="D121" t="str">
            <v>Connie</v>
          </cell>
          <cell r="E121">
            <v>1</v>
          </cell>
          <cell r="F121">
            <v>13800</v>
          </cell>
          <cell r="L121">
            <v>36.25</v>
          </cell>
        </row>
        <row r="122">
          <cell r="B122" t="str">
            <v>ABP</v>
          </cell>
          <cell r="C122" t="str">
            <v>Robertson</v>
          </cell>
          <cell r="D122" t="str">
            <v>Natalie</v>
          </cell>
          <cell r="E122">
            <v>1</v>
          </cell>
          <cell r="F122">
            <v>13000</v>
          </cell>
          <cell r="L122">
            <v>36.25</v>
          </cell>
        </row>
        <row r="123">
          <cell r="B123" t="str">
            <v>ABP</v>
          </cell>
          <cell r="C123" t="str">
            <v>Solomon</v>
          </cell>
          <cell r="D123" t="str">
            <v>Sharon</v>
          </cell>
          <cell r="E123">
            <v>1</v>
          </cell>
          <cell r="F123">
            <v>13500</v>
          </cell>
          <cell r="L123">
            <v>36.25</v>
          </cell>
        </row>
        <row r="124">
          <cell r="B124" t="str">
            <v>ABP</v>
          </cell>
          <cell r="C124" t="str">
            <v>Staples</v>
          </cell>
          <cell r="D124" t="str">
            <v>Rachel</v>
          </cell>
          <cell r="E124">
            <v>1</v>
          </cell>
          <cell r="F124">
            <v>19030</v>
          </cell>
          <cell r="H124">
            <v>0.05</v>
          </cell>
          <cell r="I124" t="str">
            <v>Yes</v>
          </cell>
          <cell r="L124">
            <v>36.25</v>
          </cell>
        </row>
        <row r="125">
          <cell r="B125" t="str">
            <v>ABP</v>
          </cell>
          <cell r="C125" t="str">
            <v>Staples</v>
          </cell>
          <cell r="D125" t="str">
            <v>John</v>
          </cell>
          <cell r="E125">
            <v>1</v>
          </cell>
          <cell r="F125">
            <v>16300</v>
          </cell>
          <cell r="H125">
            <v>0.05</v>
          </cell>
          <cell r="I125" t="str">
            <v>Yes</v>
          </cell>
          <cell r="L125">
            <v>36.25</v>
          </cell>
        </row>
        <row r="126">
          <cell r="B126" t="str">
            <v>ABP</v>
          </cell>
          <cell r="C126" t="str">
            <v>Wegener</v>
          </cell>
          <cell r="D126" t="str">
            <v>Sigrid</v>
          </cell>
          <cell r="E126">
            <v>1</v>
          </cell>
          <cell r="F126">
            <v>13350</v>
          </cell>
          <cell r="L126">
            <v>36.25</v>
          </cell>
        </row>
        <row r="127">
          <cell r="B127" t="str">
            <v>ABP</v>
          </cell>
          <cell r="C127" t="str">
            <v>Williams</v>
          </cell>
          <cell r="D127" t="str">
            <v>Sian</v>
          </cell>
          <cell r="E127">
            <v>1</v>
          </cell>
          <cell r="F127">
            <v>13800</v>
          </cell>
          <cell r="L127">
            <v>36.25</v>
          </cell>
        </row>
        <row r="128">
          <cell r="B128" t="str">
            <v>AGP</v>
          </cell>
          <cell r="C128" t="str">
            <v>Burns</v>
          </cell>
          <cell r="D128" t="str">
            <v>Joanna</v>
          </cell>
          <cell r="E128">
            <v>1</v>
          </cell>
          <cell r="F128">
            <v>13866</v>
          </cell>
          <cell r="L128">
            <v>36.25</v>
          </cell>
        </row>
        <row r="129">
          <cell r="B129" t="str">
            <v>AGP</v>
          </cell>
          <cell r="C129" t="str">
            <v>Callow</v>
          </cell>
          <cell r="D129" t="str">
            <v>Maureen</v>
          </cell>
          <cell r="E129">
            <v>1</v>
          </cell>
          <cell r="F129">
            <v>17332</v>
          </cell>
          <cell r="H129">
            <v>0.05</v>
          </cell>
          <cell r="I129" t="str">
            <v>Yes</v>
          </cell>
          <cell r="L129">
            <v>36.25</v>
          </cell>
        </row>
        <row r="130">
          <cell r="B130" t="str">
            <v>AGP</v>
          </cell>
          <cell r="C130" t="str">
            <v>Church</v>
          </cell>
          <cell r="D130" t="str">
            <v>Jason</v>
          </cell>
          <cell r="E130">
            <v>1</v>
          </cell>
          <cell r="F130">
            <v>16000</v>
          </cell>
          <cell r="H130">
            <v>0.05</v>
          </cell>
          <cell r="I130" t="str">
            <v>Yes</v>
          </cell>
          <cell r="L130">
            <v>36.25</v>
          </cell>
        </row>
        <row r="131">
          <cell r="B131" t="str">
            <v>AGP</v>
          </cell>
          <cell r="C131" t="str">
            <v>Khan</v>
          </cell>
          <cell r="D131" t="str">
            <v>Imran</v>
          </cell>
          <cell r="E131">
            <v>1</v>
          </cell>
          <cell r="F131">
            <v>26780</v>
          </cell>
          <cell r="L131">
            <v>36.25</v>
          </cell>
        </row>
        <row r="132">
          <cell r="B132" t="str">
            <v>AGP</v>
          </cell>
          <cell r="C132" t="str">
            <v>Pitrora</v>
          </cell>
          <cell r="D132" t="str">
            <v>Sangeeta</v>
          </cell>
          <cell r="E132">
            <v>1</v>
          </cell>
          <cell r="F132">
            <v>15398</v>
          </cell>
          <cell r="H132">
            <v>0.05</v>
          </cell>
          <cell r="I132" t="str">
            <v>Yes</v>
          </cell>
          <cell r="L132">
            <v>36.25</v>
          </cell>
        </row>
        <row r="133">
          <cell r="B133" t="str">
            <v>AGP</v>
          </cell>
          <cell r="C133" t="str">
            <v>Walker</v>
          </cell>
          <cell r="D133" t="str">
            <v>Jacqueline</v>
          </cell>
          <cell r="E133">
            <v>0.51999998092651367</v>
          </cell>
          <cell r="F133">
            <v>12002</v>
          </cell>
          <cell r="H133">
            <v>0.05</v>
          </cell>
          <cell r="I133" t="str">
            <v>Yes</v>
          </cell>
          <cell r="L133">
            <v>18.75</v>
          </cell>
        </row>
        <row r="134">
          <cell r="B134" t="str">
            <v>AIP</v>
          </cell>
          <cell r="C134" t="str">
            <v>Couki</v>
          </cell>
          <cell r="D134" t="str">
            <v>Said</v>
          </cell>
          <cell r="E134">
            <v>1</v>
          </cell>
          <cell r="F134">
            <v>13638</v>
          </cell>
          <cell r="L134">
            <v>36.25</v>
          </cell>
        </row>
        <row r="135">
          <cell r="B135" t="str">
            <v>AIP</v>
          </cell>
          <cell r="C135" t="str">
            <v>Dunmore</v>
          </cell>
          <cell r="D135" t="str">
            <v>Paul</v>
          </cell>
          <cell r="E135">
            <v>1</v>
          </cell>
          <cell r="F135">
            <v>15067</v>
          </cell>
          <cell r="H135">
            <v>0.05</v>
          </cell>
          <cell r="I135" t="str">
            <v>Yes</v>
          </cell>
          <cell r="L135">
            <v>36.25</v>
          </cell>
        </row>
        <row r="136">
          <cell r="B136" t="str">
            <v>AIP</v>
          </cell>
          <cell r="C136" t="str">
            <v>Fuell</v>
          </cell>
          <cell r="D136" t="str">
            <v>Cathryn</v>
          </cell>
          <cell r="E136">
            <v>1</v>
          </cell>
          <cell r="F136">
            <v>19499</v>
          </cell>
          <cell r="H136">
            <v>0.05</v>
          </cell>
          <cell r="I136" t="str">
            <v>Yes</v>
          </cell>
          <cell r="L136">
            <v>36.25</v>
          </cell>
        </row>
        <row r="137">
          <cell r="B137" t="str">
            <v>AIP</v>
          </cell>
          <cell r="C137" t="str">
            <v>Jordan</v>
          </cell>
          <cell r="D137" t="str">
            <v>Caroline</v>
          </cell>
          <cell r="E137">
            <v>0.55000001192092896</v>
          </cell>
          <cell r="F137">
            <v>8097</v>
          </cell>
          <cell r="L137">
            <v>20</v>
          </cell>
        </row>
        <row r="138">
          <cell r="B138" t="str">
            <v>AIP</v>
          </cell>
          <cell r="C138" t="str">
            <v>Luckhurst</v>
          </cell>
          <cell r="D138" t="str">
            <v>John</v>
          </cell>
          <cell r="E138">
            <v>0.80000001192092896</v>
          </cell>
          <cell r="F138">
            <v>8792</v>
          </cell>
          <cell r="H138">
            <v>0.05</v>
          </cell>
          <cell r="I138" t="str">
            <v>Yes</v>
          </cell>
          <cell r="L138">
            <v>29</v>
          </cell>
        </row>
        <row r="139">
          <cell r="B139" t="str">
            <v>AIP</v>
          </cell>
          <cell r="C139" t="str">
            <v>Sears</v>
          </cell>
          <cell r="D139" t="str">
            <v>Darryl</v>
          </cell>
          <cell r="E139">
            <v>1</v>
          </cell>
          <cell r="F139">
            <v>21984</v>
          </cell>
          <cell r="L139">
            <v>36.25</v>
          </cell>
        </row>
        <row r="140">
          <cell r="B140" t="str">
            <v>AIP</v>
          </cell>
          <cell r="C140" t="str">
            <v>Seeraj</v>
          </cell>
          <cell r="D140" t="str">
            <v>Paul</v>
          </cell>
          <cell r="E140">
            <v>1</v>
          </cell>
          <cell r="F140">
            <v>13390</v>
          </cell>
          <cell r="H140">
            <v>0.05</v>
          </cell>
          <cell r="I140" t="str">
            <v>Yes</v>
          </cell>
          <cell r="L140">
            <v>36.25</v>
          </cell>
        </row>
        <row r="141">
          <cell r="B141" t="str">
            <v>AIP</v>
          </cell>
          <cell r="C141" t="str">
            <v>Walkett</v>
          </cell>
          <cell r="D141" t="str">
            <v>Anne</v>
          </cell>
          <cell r="E141">
            <v>0.33000001311302185</v>
          </cell>
          <cell r="F141">
            <v>4051</v>
          </cell>
          <cell r="L141">
            <v>12</v>
          </cell>
        </row>
        <row r="142">
          <cell r="B142" t="str">
            <v>AJP</v>
          </cell>
          <cell r="C142" t="str">
            <v>Dall</v>
          </cell>
          <cell r="D142" t="str">
            <v>Stuart</v>
          </cell>
          <cell r="E142">
            <v>0.5</v>
          </cell>
          <cell r="F142">
            <v>6084</v>
          </cell>
          <cell r="L142">
            <v>18</v>
          </cell>
        </row>
        <row r="143">
          <cell r="B143" t="str">
            <v>AJP</v>
          </cell>
          <cell r="C143" t="str">
            <v>Risely</v>
          </cell>
          <cell r="D143" t="str">
            <v>David</v>
          </cell>
          <cell r="E143">
            <v>0.68999999761581421</v>
          </cell>
          <cell r="F143">
            <v>10900</v>
          </cell>
          <cell r="L143">
            <v>25</v>
          </cell>
        </row>
        <row r="144">
          <cell r="B144" t="str">
            <v>AJP</v>
          </cell>
          <cell r="C144" t="str">
            <v>Stewart</v>
          </cell>
          <cell r="D144" t="str">
            <v>Marion</v>
          </cell>
          <cell r="E144">
            <v>1</v>
          </cell>
          <cell r="F144">
            <v>14500</v>
          </cell>
          <cell r="H144">
            <v>0.05</v>
          </cell>
          <cell r="I144" t="str">
            <v>Yes</v>
          </cell>
          <cell r="L144">
            <v>36.25</v>
          </cell>
        </row>
        <row r="145">
          <cell r="B145" t="str">
            <v>ALP</v>
          </cell>
          <cell r="C145" t="str">
            <v>Arkwright</v>
          </cell>
          <cell r="D145" t="str">
            <v>Daniel</v>
          </cell>
          <cell r="E145">
            <v>1</v>
          </cell>
          <cell r="F145">
            <v>17263</v>
          </cell>
          <cell r="L145">
            <v>36.25</v>
          </cell>
        </row>
        <row r="146">
          <cell r="B146" t="str">
            <v>ALP</v>
          </cell>
          <cell r="C146" t="str">
            <v>Bedrossian</v>
          </cell>
          <cell r="D146" t="str">
            <v>Vanessa</v>
          </cell>
          <cell r="E146">
            <v>0.55000001192092896</v>
          </cell>
          <cell r="F146">
            <v>7324</v>
          </cell>
          <cell r="L146">
            <v>20</v>
          </cell>
        </row>
        <row r="147">
          <cell r="B147" t="str">
            <v>ALP</v>
          </cell>
          <cell r="C147" t="str">
            <v>Boris</v>
          </cell>
          <cell r="D147" t="str">
            <v>Elisabeth</v>
          </cell>
          <cell r="E147">
            <v>1</v>
          </cell>
          <cell r="F147">
            <v>17293</v>
          </cell>
          <cell r="H147">
            <v>0.05</v>
          </cell>
          <cell r="I147" t="str">
            <v>Yes</v>
          </cell>
          <cell r="L147">
            <v>36.25</v>
          </cell>
        </row>
        <row r="148">
          <cell r="B148" t="str">
            <v>ALP</v>
          </cell>
          <cell r="C148" t="str">
            <v>Buchanan</v>
          </cell>
          <cell r="D148" t="str">
            <v>Cally</v>
          </cell>
          <cell r="E148">
            <v>1</v>
          </cell>
          <cell r="F148">
            <v>13205</v>
          </cell>
          <cell r="L148">
            <v>36.25</v>
          </cell>
        </row>
        <row r="149">
          <cell r="B149" t="str">
            <v>ALP</v>
          </cell>
          <cell r="C149" t="str">
            <v>Butt</v>
          </cell>
          <cell r="D149" t="str">
            <v>Steven</v>
          </cell>
          <cell r="E149">
            <v>1</v>
          </cell>
          <cell r="F149">
            <v>12250</v>
          </cell>
          <cell r="L149">
            <v>36.25</v>
          </cell>
        </row>
        <row r="150">
          <cell r="B150" t="str">
            <v>ALP</v>
          </cell>
          <cell r="C150" t="str">
            <v>Chamberlen</v>
          </cell>
          <cell r="D150" t="str">
            <v>Helen</v>
          </cell>
          <cell r="E150">
            <v>1</v>
          </cell>
          <cell r="F150">
            <v>17375</v>
          </cell>
          <cell r="H150">
            <v>0.05</v>
          </cell>
          <cell r="I150" t="str">
            <v>Yes</v>
          </cell>
          <cell r="L150">
            <v>36.25</v>
          </cell>
        </row>
        <row r="151">
          <cell r="B151" t="str">
            <v>ALP</v>
          </cell>
          <cell r="C151" t="str">
            <v>Clarke</v>
          </cell>
          <cell r="D151" t="str">
            <v>Lucie</v>
          </cell>
          <cell r="E151">
            <v>1</v>
          </cell>
          <cell r="F151">
            <v>12750</v>
          </cell>
          <cell r="H151">
            <v>0.05</v>
          </cell>
          <cell r="I151" t="str">
            <v>Yes</v>
          </cell>
          <cell r="L151">
            <v>36.25</v>
          </cell>
        </row>
        <row r="152">
          <cell r="B152" t="str">
            <v>ALP</v>
          </cell>
          <cell r="C152" t="str">
            <v>Clements</v>
          </cell>
          <cell r="D152" t="str">
            <v>Mary</v>
          </cell>
          <cell r="E152">
            <v>0.55000001192092896</v>
          </cell>
          <cell r="F152">
            <v>7375</v>
          </cell>
          <cell r="H152">
            <v>0.05</v>
          </cell>
          <cell r="I152" t="str">
            <v>Yes</v>
          </cell>
          <cell r="L152">
            <v>20</v>
          </cell>
        </row>
        <row r="153">
          <cell r="B153" t="str">
            <v>ALP</v>
          </cell>
          <cell r="C153" t="str">
            <v>Coles</v>
          </cell>
          <cell r="D153" t="str">
            <v>Mark</v>
          </cell>
          <cell r="E153">
            <v>1</v>
          </cell>
          <cell r="F153">
            <v>29001</v>
          </cell>
          <cell r="H153">
            <v>0.05</v>
          </cell>
          <cell r="I153" t="str">
            <v>Yes</v>
          </cell>
          <cell r="J153" t="str">
            <v>Yes</v>
          </cell>
          <cell r="L153">
            <v>36.25</v>
          </cell>
        </row>
        <row r="154">
          <cell r="B154" t="str">
            <v>ALP</v>
          </cell>
          <cell r="C154" t="str">
            <v>Copper</v>
          </cell>
          <cell r="D154" t="str">
            <v>Gayle</v>
          </cell>
          <cell r="E154">
            <v>0.30000001192092896</v>
          </cell>
          <cell r="F154">
            <v>3911</v>
          </cell>
          <cell r="L154">
            <v>11</v>
          </cell>
        </row>
        <row r="155">
          <cell r="B155" t="str">
            <v>ALP</v>
          </cell>
          <cell r="C155" t="str">
            <v>Crompton</v>
          </cell>
          <cell r="D155" t="str">
            <v>Samuel</v>
          </cell>
          <cell r="E155">
            <v>1</v>
          </cell>
          <cell r="F155">
            <v>14238</v>
          </cell>
          <cell r="L155">
            <v>36.25</v>
          </cell>
        </row>
        <row r="156">
          <cell r="B156" t="str">
            <v>ALP</v>
          </cell>
          <cell r="C156" t="str">
            <v>Cullen</v>
          </cell>
          <cell r="D156" t="str">
            <v>John</v>
          </cell>
          <cell r="E156">
            <v>1</v>
          </cell>
          <cell r="F156">
            <v>14580</v>
          </cell>
          <cell r="L156">
            <v>36.25</v>
          </cell>
        </row>
        <row r="157">
          <cell r="B157" t="str">
            <v>ALP</v>
          </cell>
          <cell r="C157" t="str">
            <v>D'Souza</v>
          </cell>
          <cell r="D157" t="str">
            <v>Paulina</v>
          </cell>
          <cell r="E157">
            <v>1</v>
          </cell>
          <cell r="F157">
            <v>13850</v>
          </cell>
          <cell r="L157">
            <v>36.25</v>
          </cell>
        </row>
        <row r="158">
          <cell r="B158" t="str">
            <v>ALP</v>
          </cell>
          <cell r="C158" t="str">
            <v>Edwards</v>
          </cell>
          <cell r="D158" t="str">
            <v>Patricia</v>
          </cell>
          <cell r="E158">
            <v>1</v>
          </cell>
          <cell r="F158">
            <v>14487</v>
          </cell>
          <cell r="H158">
            <v>0.05</v>
          </cell>
          <cell r="I158" t="str">
            <v>Yes</v>
          </cell>
          <cell r="L158">
            <v>36.25</v>
          </cell>
        </row>
        <row r="159">
          <cell r="B159" t="str">
            <v>ALP</v>
          </cell>
          <cell r="C159" t="str">
            <v>Evans</v>
          </cell>
          <cell r="D159" t="str">
            <v>Phillip</v>
          </cell>
          <cell r="E159">
            <v>1</v>
          </cell>
          <cell r="F159">
            <v>14528</v>
          </cell>
          <cell r="H159">
            <v>0.05</v>
          </cell>
          <cell r="I159" t="str">
            <v>Yes</v>
          </cell>
          <cell r="L159">
            <v>36.25</v>
          </cell>
        </row>
        <row r="160">
          <cell r="B160" t="str">
            <v>ALP</v>
          </cell>
          <cell r="C160" t="str">
            <v>Evans</v>
          </cell>
          <cell r="D160" t="str">
            <v>Alan</v>
          </cell>
          <cell r="E160">
            <v>1</v>
          </cell>
          <cell r="F160">
            <v>12250</v>
          </cell>
          <cell r="L160">
            <v>36.25</v>
          </cell>
        </row>
        <row r="161">
          <cell r="B161" t="str">
            <v>ALP</v>
          </cell>
          <cell r="C161" t="str">
            <v>Fitzsimmons</v>
          </cell>
          <cell r="D161" t="str">
            <v>Kelly</v>
          </cell>
          <cell r="E161">
            <v>1</v>
          </cell>
          <cell r="F161">
            <v>13277</v>
          </cell>
          <cell r="L161">
            <v>36.25</v>
          </cell>
        </row>
        <row r="162">
          <cell r="B162" t="str">
            <v>ALP</v>
          </cell>
          <cell r="C162" t="str">
            <v>Flatt</v>
          </cell>
          <cell r="D162" t="str">
            <v>Lorna</v>
          </cell>
          <cell r="E162">
            <v>1</v>
          </cell>
          <cell r="F162">
            <v>13741</v>
          </cell>
          <cell r="L162">
            <v>36.25</v>
          </cell>
        </row>
        <row r="163">
          <cell r="B163" t="str">
            <v>ALP</v>
          </cell>
          <cell r="C163" t="str">
            <v>Forrester</v>
          </cell>
          <cell r="D163" t="str">
            <v>Edwin</v>
          </cell>
          <cell r="E163">
            <v>1</v>
          </cell>
          <cell r="F163">
            <v>13143</v>
          </cell>
          <cell r="H163">
            <v>0.05</v>
          </cell>
          <cell r="I163" t="str">
            <v>Yes</v>
          </cell>
          <cell r="L163">
            <v>36.25</v>
          </cell>
        </row>
        <row r="164">
          <cell r="B164" t="str">
            <v>ALP</v>
          </cell>
          <cell r="C164" t="str">
            <v>Gardner</v>
          </cell>
          <cell r="D164" t="str">
            <v>Tracie</v>
          </cell>
          <cell r="E164">
            <v>1</v>
          </cell>
          <cell r="F164">
            <v>14083</v>
          </cell>
          <cell r="L164">
            <v>36.25</v>
          </cell>
        </row>
        <row r="165">
          <cell r="B165" t="str">
            <v>ALP</v>
          </cell>
          <cell r="C165" t="str">
            <v>Gill</v>
          </cell>
          <cell r="D165" t="str">
            <v>John</v>
          </cell>
          <cell r="E165">
            <v>1</v>
          </cell>
          <cell r="F165">
            <v>13329</v>
          </cell>
          <cell r="H165">
            <v>0.05</v>
          </cell>
          <cell r="I165" t="str">
            <v>Yes</v>
          </cell>
          <cell r="L165">
            <v>36.25</v>
          </cell>
        </row>
        <row r="166">
          <cell r="B166" t="str">
            <v>ALP</v>
          </cell>
          <cell r="C166" t="str">
            <v>Girardot</v>
          </cell>
          <cell r="D166" t="str">
            <v>Dominic</v>
          </cell>
          <cell r="E166">
            <v>1</v>
          </cell>
          <cell r="F166">
            <v>14238</v>
          </cell>
          <cell r="L166">
            <v>36.25</v>
          </cell>
        </row>
        <row r="167">
          <cell r="B167" t="str">
            <v>ALP</v>
          </cell>
          <cell r="C167" t="str">
            <v>Greene</v>
          </cell>
          <cell r="D167" t="str">
            <v>Beresford</v>
          </cell>
          <cell r="E167">
            <v>0.43999999761581421</v>
          </cell>
          <cell r="F167">
            <v>6151</v>
          </cell>
          <cell r="L167">
            <v>16</v>
          </cell>
        </row>
        <row r="168">
          <cell r="B168" t="str">
            <v>ALP</v>
          </cell>
          <cell r="C168" t="str">
            <v>Hall</v>
          </cell>
          <cell r="D168" t="str">
            <v>Patricia</v>
          </cell>
          <cell r="E168">
            <v>0.89999997615814209</v>
          </cell>
          <cell r="F168">
            <v>12323</v>
          </cell>
          <cell r="L168">
            <v>32.5</v>
          </cell>
        </row>
        <row r="169">
          <cell r="B169" t="str">
            <v>ALP</v>
          </cell>
          <cell r="C169" t="str">
            <v>Harris</v>
          </cell>
          <cell r="D169" t="str">
            <v>Spencer</v>
          </cell>
          <cell r="E169">
            <v>1</v>
          </cell>
          <cell r="F169">
            <v>12750</v>
          </cell>
          <cell r="L169">
            <v>36.25</v>
          </cell>
        </row>
        <row r="170">
          <cell r="B170" t="str">
            <v>ALP</v>
          </cell>
          <cell r="C170" t="str">
            <v>Hartnett</v>
          </cell>
          <cell r="D170" t="str">
            <v>David</v>
          </cell>
          <cell r="E170">
            <v>1</v>
          </cell>
          <cell r="F170">
            <v>12750</v>
          </cell>
          <cell r="L170">
            <v>36.25</v>
          </cell>
        </row>
        <row r="171">
          <cell r="B171" t="str">
            <v>ALP</v>
          </cell>
          <cell r="C171" t="str">
            <v>Hucks</v>
          </cell>
          <cell r="D171" t="str">
            <v>Kelly</v>
          </cell>
          <cell r="E171">
            <v>1</v>
          </cell>
          <cell r="F171">
            <v>12750</v>
          </cell>
          <cell r="L171">
            <v>36.25</v>
          </cell>
        </row>
        <row r="172">
          <cell r="B172" t="str">
            <v>ALP</v>
          </cell>
          <cell r="C172" t="str">
            <v>Hunt</v>
          </cell>
          <cell r="D172" t="str">
            <v>Gillian</v>
          </cell>
          <cell r="E172">
            <v>1</v>
          </cell>
          <cell r="F172">
            <v>12750</v>
          </cell>
          <cell r="L172">
            <v>36.25</v>
          </cell>
        </row>
        <row r="173">
          <cell r="B173" t="str">
            <v>ALP</v>
          </cell>
          <cell r="C173" t="str">
            <v>Jackson</v>
          </cell>
          <cell r="D173" t="str">
            <v>Stuart</v>
          </cell>
          <cell r="E173">
            <v>1</v>
          </cell>
          <cell r="F173">
            <v>17293</v>
          </cell>
          <cell r="L173">
            <v>36.25</v>
          </cell>
        </row>
        <row r="174">
          <cell r="B174" t="str">
            <v>ALP</v>
          </cell>
          <cell r="C174" t="str">
            <v>Joy</v>
          </cell>
          <cell r="D174" t="str">
            <v>Cherrie</v>
          </cell>
          <cell r="E174">
            <v>1</v>
          </cell>
          <cell r="F174">
            <v>12750</v>
          </cell>
          <cell r="L174">
            <v>36.25</v>
          </cell>
        </row>
        <row r="175">
          <cell r="B175" t="str">
            <v>ALP</v>
          </cell>
          <cell r="C175" t="str">
            <v>King</v>
          </cell>
          <cell r="D175" t="str">
            <v>Paul</v>
          </cell>
          <cell r="E175">
            <v>1</v>
          </cell>
          <cell r="F175">
            <v>16931</v>
          </cell>
          <cell r="L175">
            <v>36.25</v>
          </cell>
        </row>
        <row r="176">
          <cell r="B176" t="str">
            <v>ALP</v>
          </cell>
          <cell r="C176" t="str">
            <v>McGill</v>
          </cell>
          <cell r="D176" t="str">
            <v>Kevin</v>
          </cell>
          <cell r="E176">
            <v>0.57999998331069946</v>
          </cell>
          <cell r="F176">
            <v>7700</v>
          </cell>
          <cell r="L176">
            <v>21</v>
          </cell>
        </row>
        <row r="177">
          <cell r="B177" t="str">
            <v>ALP</v>
          </cell>
          <cell r="C177" t="str">
            <v>McMahon</v>
          </cell>
          <cell r="D177" t="str">
            <v>Colin</v>
          </cell>
          <cell r="E177">
            <v>1</v>
          </cell>
          <cell r="F177">
            <v>12750</v>
          </cell>
          <cell r="L177">
            <v>36.25</v>
          </cell>
        </row>
        <row r="178">
          <cell r="B178" t="str">
            <v>ALP</v>
          </cell>
          <cell r="C178" t="str">
            <v>Mills</v>
          </cell>
          <cell r="D178" t="str">
            <v>John</v>
          </cell>
          <cell r="E178">
            <v>1</v>
          </cell>
          <cell r="F178">
            <v>17706</v>
          </cell>
          <cell r="L178">
            <v>36.25</v>
          </cell>
        </row>
        <row r="179">
          <cell r="B179" t="str">
            <v>ALP</v>
          </cell>
          <cell r="C179" t="str">
            <v>Minchella</v>
          </cell>
          <cell r="D179" t="str">
            <v>Nicolette</v>
          </cell>
          <cell r="E179">
            <v>1</v>
          </cell>
          <cell r="F179">
            <v>16597</v>
          </cell>
          <cell r="L179">
            <v>36.25</v>
          </cell>
        </row>
        <row r="180">
          <cell r="B180" t="str">
            <v>ALP</v>
          </cell>
          <cell r="C180" t="str">
            <v>Munro</v>
          </cell>
          <cell r="D180" t="str">
            <v>Susan</v>
          </cell>
          <cell r="E180">
            <v>1</v>
          </cell>
          <cell r="F180">
            <v>13928</v>
          </cell>
          <cell r="L180">
            <v>36.25</v>
          </cell>
        </row>
        <row r="181">
          <cell r="B181" t="str">
            <v>ALP</v>
          </cell>
          <cell r="C181" t="str">
            <v>Norton</v>
          </cell>
          <cell r="D181" t="str">
            <v>Stephanie</v>
          </cell>
          <cell r="E181">
            <v>0.40999999642372131</v>
          </cell>
          <cell r="F181">
            <v>5159</v>
          </cell>
          <cell r="L181">
            <v>15</v>
          </cell>
        </row>
        <row r="182">
          <cell r="B182" t="str">
            <v>ALP</v>
          </cell>
          <cell r="C182" t="str">
            <v>Parrett</v>
          </cell>
          <cell r="D182" t="str">
            <v>Maxine</v>
          </cell>
          <cell r="E182">
            <v>0.89999997615814209</v>
          </cell>
          <cell r="F182">
            <v>12375</v>
          </cell>
          <cell r="L182">
            <v>32.5</v>
          </cell>
        </row>
        <row r="183">
          <cell r="B183" t="str">
            <v>ALP</v>
          </cell>
          <cell r="C183" t="str">
            <v>Peck</v>
          </cell>
          <cell r="D183" t="str">
            <v>David</v>
          </cell>
          <cell r="E183">
            <v>1</v>
          </cell>
          <cell r="F183">
            <v>13452</v>
          </cell>
          <cell r="L183">
            <v>36.25</v>
          </cell>
        </row>
        <row r="184">
          <cell r="B184" t="str">
            <v>ALP</v>
          </cell>
          <cell r="C184" t="str">
            <v>Pringle</v>
          </cell>
          <cell r="D184" t="str">
            <v>Andrew</v>
          </cell>
          <cell r="E184">
            <v>1</v>
          </cell>
          <cell r="F184">
            <v>19727</v>
          </cell>
          <cell r="H184">
            <v>0.05</v>
          </cell>
          <cell r="I184" t="str">
            <v>Yes</v>
          </cell>
          <cell r="L184">
            <v>36.25</v>
          </cell>
        </row>
        <row r="185">
          <cell r="B185" t="str">
            <v>ALP</v>
          </cell>
          <cell r="C185" t="str">
            <v>Rahman</v>
          </cell>
          <cell r="D185" t="str">
            <v>Shahida</v>
          </cell>
          <cell r="E185">
            <v>1</v>
          </cell>
          <cell r="F185">
            <v>15985</v>
          </cell>
          <cell r="L185">
            <v>36.25</v>
          </cell>
        </row>
        <row r="186">
          <cell r="B186" t="str">
            <v>ALP</v>
          </cell>
          <cell r="C186" t="str">
            <v>Searles</v>
          </cell>
          <cell r="D186" t="str">
            <v>Matthew</v>
          </cell>
          <cell r="E186">
            <v>1</v>
          </cell>
          <cell r="F186">
            <v>14311</v>
          </cell>
          <cell r="L186">
            <v>36.25</v>
          </cell>
        </row>
        <row r="187">
          <cell r="B187" t="str">
            <v>ALP</v>
          </cell>
          <cell r="C187" t="str">
            <v>Smith</v>
          </cell>
          <cell r="D187" t="str">
            <v>Sandra</v>
          </cell>
          <cell r="E187">
            <v>1</v>
          </cell>
          <cell r="F187">
            <v>12250</v>
          </cell>
          <cell r="H187">
            <v>0.05</v>
          </cell>
          <cell r="I187" t="str">
            <v>Yes</v>
          </cell>
          <cell r="L187">
            <v>36.25</v>
          </cell>
        </row>
        <row r="188">
          <cell r="B188" t="str">
            <v>ALP</v>
          </cell>
          <cell r="C188" t="str">
            <v>Snowden</v>
          </cell>
          <cell r="D188" t="str">
            <v>Neil</v>
          </cell>
          <cell r="E188">
            <v>1</v>
          </cell>
          <cell r="F188">
            <v>12250</v>
          </cell>
          <cell r="L188">
            <v>36.25</v>
          </cell>
        </row>
        <row r="189">
          <cell r="B189" t="str">
            <v>ALP</v>
          </cell>
          <cell r="C189" t="str">
            <v>Sweeney</v>
          </cell>
          <cell r="D189" t="str">
            <v>Stephen</v>
          </cell>
          <cell r="E189">
            <v>1</v>
          </cell>
          <cell r="F189">
            <v>12750</v>
          </cell>
          <cell r="L189">
            <v>36.25</v>
          </cell>
        </row>
        <row r="190">
          <cell r="B190" t="str">
            <v>ALP</v>
          </cell>
          <cell r="C190" t="str">
            <v>Tratt</v>
          </cell>
          <cell r="D190" t="str">
            <v>David</v>
          </cell>
          <cell r="E190">
            <v>1</v>
          </cell>
          <cell r="F190">
            <v>12596</v>
          </cell>
          <cell r="L190">
            <v>36.25</v>
          </cell>
        </row>
        <row r="191">
          <cell r="B191" t="str">
            <v>ALP</v>
          </cell>
          <cell r="C191" t="str">
            <v>Turnell</v>
          </cell>
          <cell r="D191" t="str">
            <v>Margaret</v>
          </cell>
          <cell r="E191">
            <v>1</v>
          </cell>
          <cell r="F191">
            <v>14282</v>
          </cell>
          <cell r="L191">
            <v>36.25</v>
          </cell>
        </row>
        <row r="192">
          <cell r="B192" t="str">
            <v>ALP</v>
          </cell>
          <cell r="C192" t="str">
            <v>Wager</v>
          </cell>
          <cell r="D192" t="str">
            <v>Lynne</v>
          </cell>
          <cell r="E192">
            <v>1</v>
          </cell>
          <cell r="F192">
            <v>13400</v>
          </cell>
          <cell r="L192">
            <v>36.25</v>
          </cell>
        </row>
        <row r="193">
          <cell r="B193" t="str">
            <v>ALP</v>
          </cell>
          <cell r="C193" t="str">
            <v>Wallder</v>
          </cell>
          <cell r="D193" t="str">
            <v>Matthew</v>
          </cell>
          <cell r="E193">
            <v>1</v>
          </cell>
          <cell r="F193">
            <v>12750</v>
          </cell>
          <cell r="L193">
            <v>36.25</v>
          </cell>
        </row>
        <row r="194">
          <cell r="B194" t="str">
            <v>ALP</v>
          </cell>
          <cell r="C194" t="str">
            <v>Werner</v>
          </cell>
          <cell r="D194" t="str">
            <v>Pamela</v>
          </cell>
          <cell r="E194">
            <v>0.55000001192092896</v>
          </cell>
          <cell r="F194">
            <v>7375</v>
          </cell>
          <cell r="H194">
            <v>0.05</v>
          </cell>
          <cell r="I194" t="str">
            <v>Yes</v>
          </cell>
          <cell r="L194">
            <v>20</v>
          </cell>
        </row>
        <row r="195">
          <cell r="B195" t="str">
            <v>ALP</v>
          </cell>
          <cell r="C195" t="str">
            <v>Williams</v>
          </cell>
          <cell r="D195" t="str">
            <v>Thomas</v>
          </cell>
          <cell r="E195">
            <v>1</v>
          </cell>
          <cell r="F195">
            <v>13133</v>
          </cell>
          <cell r="L195">
            <v>36.25</v>
          </cell>
        </row>
        <row r="196">
          <cell r="B196" t="str">
            <v>ALP</v>
          </cell>
          <cell r="C196" t="str">
            <v>Woolford</v>
          </cell>
          <cell r="D196" t="str">
            <v>Stephen</v>
          </cell>
          <cell r="E196">
            <v>1</v>
          </cell>
          <cell r="F196">
            <v>13133</v>
          </cell>
          <cell r="L196">
            <v>36.25</v>
          </cell>
        </row>
        <row r="197">
          <cell r="B197" t="str">
            <v>AMP</v>
          </cell>
          <cell r="C197" t="str">
            <v>Antebi</v>
          </cell>
          <cell r="D197" t="str">
            <v>David</v>
          </cell>
          <cell r="E197">
            <v>1</v>
          </cell>
          <cell r="F197">
            <v>63476</v>
          </cell>
          <cell r="H197">
            <v>7.4999999999999997E-2</v>
          </cell>
          <cell r="I197" t="str">
            <v>Yes</v>
          </cell>
          <cell r="J197" t="str">
            <v>Yes</v>
          </cell>
          <cell r="L197">
            <v>36.25</v>
          </cell>
        </row>
        <row r="198">
          <cell r="B198" t="str">
            <v>AMP</v>
          </cell>
          <cell r="C198" t="str">
            <v>Arellano</v>
          </cell>
          <cell r="D198" t="str">
            <v>Parrist</v>
          </cell>
          <cell r="E198">
            <v>1</v>
          </cell>
          <cell r="F198">
            <v>17000</v>
          </cell>
          <cell r="L198">
            <v>36.25</v>
          </cell>
        </row>
        <row r="199">
          <cell r="B199" t="str">
            <v>AMP</v>
          </cell>
          <cell r="C199" t="str">
            <v>Smith</v>
          </cell>
          <cell r="D199" t="str">
            <v>Hazel</v>
          </cell>
          <cell r="E199">
            <v>1</v>
          </cell>
          <cell r="F199">
            <v>17604</v>
          </cell>
          <cell r="L199">
            <v>36.25</v>
          </cell>
        </row>
        <row r="200">
          <cell r="B200" t="str">
            <v>AMP</v>
          </cell>
          <cell r="C200" t="str">
            <v>Thomas</v>
          </cell>
          <cell r="D200" t="str">
            <v>Karen</v>
          </cell>
          <cell r="E200">
            <v>1</v>
          </cell>
          <cell r="F200">
            <v>23299</v>
          </cell>
          <cell r="H200">
            <v>0.05</v>
          </cell>
          <cell r="I200" t="str">
            <v>Yes</v>
          </cell>
          <cell r="L200">
            <v>36.25</v>
          </cell>
        </row>
        <row r="201">
          <cell r="B201" t="str">
            <v>AMP</v>
          </cell>
          <cell r="C201" t="str">
            <v>Woolf</v>
          </cell>
          <cell r="D201" t="str">
            <v>Lynne</v>
          </cell>
          <cell r="E201">
            <v>1</v>
          </cell>
          <cell r="F201">
            <v>17604</v>
          </cell>
          <cell r="H201">
            <v>0.05</v>
          </cell>
          <cell r="I201" t="str">
            <v>Yes</v>
          </cell>
          <cell r="L201">
            <v>36.25</v>
          </cell>
        </row>
        <row r="202">
          <cell r="B202" t="str">
            <v>ANP</v>
          </cell>
          <cell r="C202" t="str">
            <v>Ajibola</v>
          </cell>
          <cell r="D202" t="str">
            <v>John</v>
          </cell>
          <cell r="E202">
            <v>1</v>
          </cell>
          <cell r="F202">
            <v>14400</v>
          </cell>
          <cell r="L202">
            <v>36.25</v>
          </cell>
        </row>
        <row r="203">
          <cell r="B203" t="str">
            <v>ANP</v>
          </cell>
          <cell r="C203" t="str">
            <v>Benjamin-Stowe</v>
          </cell>
          <cell r="D203" t="str">
            <v>Boma</v>
          </cell>
          <cell r="E203">
            <v>1</v>
          </cell>
          <cell r="F203">
            <v>15000</v>
          </cell>
          <cell r="H203">
            <v>0.05</v>
          </cell>
          <cell r="I203" t="str">
            <v>Yes</v>
          </cell>
          <cell r="L203">
            <v>36.25</v>
          </cell>
        </row>
        <row r="204">
          <cell r="B204" t="str">
            <v>ANP</v>
          </cell>
          <cell r="C204" t="str">
            <v>Garton</v>
          </cell>
          <cell r="D204" t="str">
            <v>Anthony</v>
          </cell>
          <cell r="E204">
            <v>1</v>
          </cell>
          <cell r="F204">
            <v>14350</v>
          </cell>
          <cell r="H204">
            <v>0.05</v>
          </cell>
          <cell r="I204" t="str">
            <v>Yes</v>
          </cell>
          <cell r="L204">
            <v>36.25</v>
          </cell>
        </row>
        <row r="205">
          <cell r="B205" t="str">
            <v>ANP</v>
          </cell>
          <cell r="C205" t="str">
            <v>Lowe</v>
          </cell>
          <cell r="D205" t="str">
            <v>Jamie</v>
          </cell>
          <cell r="E205">
            <v>1</v>
          </cell>
          <cell r="F205">
            <v>18000</v>
          </cell>
          <cell r="H205">
            <v>0.05</v>
          </cell>
          <cell r="I205" t="str">
            <v>Yes</v>
          </cell>
          <cell r="L205">
            <v>36.25</v>
          </cell>
        </row>
        <row r="206">
          <cell r="B206" t="str">
            <v>ANP</v>
          </cell>
          <cell r="C206" t="str">
            <v>Marchetti</v>
          </cell>
          <cell r="D206" t="str">
            <v>Maurizio</v>
          </cell>
          <cell r="E206">
            <v>1</v>
          </cell>
          <cell r="F206">
            <v>16000</v>
          </cell>
          <cell r="L206">
            <v>36.25</v>
          </cell>
        </row>
        <row r="207">
          <cell r="B207" t="str">
            <v>ANP</v>
          </cell>
          <cell r="C207" t="str">
            <v>Nicola</v>
          </cell>
          <cell r="D207" t="str">
            <v>Christakis</v>
          </cell>
          <cell r="E207">
            <v>1</v>
          </cell>
          <cell r="F207">
            <v>15000</v>
          </cell>
          <cell r="H207">
            <v>0.05</v>
          </cell>
          <cell r="I207" t="str">
            <v>Yes</v>
          </cell>
          <cell r="L207">
            <v>36.25</v>
          </cell>
        </row>
        <row r="208">
          <cell r="B208" t="str">
            <v>ANP</v>
          </cell>
          <cell r="C208" t="str">
            <v>Richards</v>
          </cell>
          <cell r="D208" t="str">
            <v>Teresa</v>
          </cell>
          <cell r="E208">
            <v>0.68999999761581421</v>
          </cell>
          <cell r="F208">
            <v>10030</v>
          </cell>
          <cell r="H208">
            <v>0.05</v>
          </cell>
          <cell r="I208" t="str">
            <v>Yes</v>
          </cell>
          <cell r="L208">
            <v>25</v>
          </cell>
        </row>
        <row r="209">
          <cell r="B209" t="str">
            <v>ASP</v>
          </cell>
          <cell r="C209" t="str">
            <v>Dunphy</v>
          </cell>
          <cell r="D209" t="str">
            <v>Michael</v>
          </cell>
          <cell r="E209">
            <v>1</v>
          </cell>
          <cell r="F209">
            <v>23921</v>
          </cell>
          <cell r="H209">
            <v>0.05</v>
          </cell>
          <cell r="I209" t="str">
            <v>Yes</v>
          </cell>
          <cell r="L209">
            <v>36.25</v>
          </cell>
        </row>
        <row r="210">
          <cell r="B210" t="str">
            <v>ASP</v>
          </cell>
          <cell r="C210" t="str">
            <v>Francis</v>
          </cell>
          <cell r="D210" t="str">
            <v>Benedikte</v>
          </cell>
          <cell r="E210">
            <v>1</v>
          </cell>
          <cell r="F210">
            <v>31120</v>
          </cell>
          <cell r="H210">
            <v>0.05</v>
          </cell>
          <cell r="I210" t="str">
            <v>Yes</v>
          </cell>
          <cell r="J210" t="str">
            <v>Yes</v>
          </cell>
          <cell r="L210">
            <v>36.25</v>
          </cell>
        </row>
        <row r="211">
          <cell r="B211" t="str">
            <v>ASP</v>
          </cell>
          <cell r="C211" t="str">
            <v>Nason</v>
          </cell>
          <cell r="D211" t="str">
            <v>Nicolette</v>
          </cell>
          <cell r="E211">
            <v>1</v>
          </cell>
          <cell r="F211">
            <v>15605</v>
          </cell>
          <cell r="H211">
            <v>0.05</v>
          </cell>
          <cell r="I211" t="str">
            <v>Yes</v>
          </cell>
          <cell r="L211">
            <v>36.25</v>
          </cell>
        </row>
        <row r="212">
          <cell r="B212" t="str">
            <v>ASP</v>
          </cell>
          <cell r="C212" t="str">
            <v>Stokes</v>
          </cell>
          <cell r="D212" t="str">
            <v>Michele</v>
          </cell>
          <cell r="E212">
            <v>1</v>
          </cell>
          <cell r="F212">
            <v>20400</v>
          </cell>
          <cell r="H212">
            <v>0.05</v>
          </cell>
          <cell r="I212" t="str">
            <v>Yes</v>
          </cell>
          <cell r="L212">
            <v>36.25</v>
          </cell>
        </row>
        <row r="213">
          <cell r="B213" t="str">
            <v>AWP</v>
          </cell>
          <cell r="C213" t="str">
            <v>Abell</v>
          </cell>
          <cell r="D213" t="str">
            <v>Vanessa</v>
          </cell>
          <cell r="E213">
            <v>1</v>
          </cell>
          <cell r="F213">
            <v>9500</v>
          </cell>
          <cell r="L213">
            <v>36.25</v>
          </cell>
        </row>
        <row r="214">
          <cell r="B214" t="str">
            <v>AWP</v>
          </cell>
          <cell r="C214" t="str">
            <v>Cartwright</v>
          </cell>
          <cell r="D214" t="str">
            <v>Graham</v>
          </cell>
          <cell r="E214">
            <v>1</v>
          </cell>
          <cell r="F214">
            <v>22000</v>
          </cell>
          <cell r="H214">
            <v>0.05</v>
          </cell>
          <cell r="I214" t="str">
            <v>Yes</v>
          </cell>
          <cell r="L214">
            <v>36.25</v>
          </cell>
        </row>
        <row r="215">
          <cell r="B215" t="str">
            <v>AWP</v>
          </cell>
          <cell r="C215" t="str">
            <v>Grewcock</v>
          </cell>
          <cell r="D215" t="str">
            <v>Margaret</v>
          </cell>
          <cell r="E215">
            <v>1</v>
          </cell>
          <cell r="F215">
            <v>10500</v>
          </cell>
          <cell r="L215">
            <v>36.25</v>
          </cell>
        </row>
        <row r="216">
          <cell r="B216" t="str">
            <v>AWP</v>
          </cell>
          <cell r="C216" t="str">
            <v>Miller</v>
          </cell>
          <cell r="D216" t="str">
            <v>Jacqueline</v>
          </cell>
          <cell r="E216">
            <v>1</v>
          </cell>
          <cell r="F216">
            <v>10000</v>
          </cell>
          <cell r="L216">
            <v>36.25</v>
          </cell>
        </row>
        <row r="217">
          <cell r="B217" t="str">
            <v>AWP</v>
          </cell>
          <cell r="C217" t="str">
            <v>Rixon</v>
          </cell>
          <cell r="D217" t="str">
            <v>Leigh</v>
          </cell>
          <cell r="E217">
            <v>1</v>
          </cell>
          <cell r="F217">
            <v>41493</v>
          </cell>
          <cell r="H217">
            <v>0.05</v>
          </cell>
          <cell r="I217" t="str">
            <v>Yes</v>
          </cell>
          <cell r="L217">
            <v>36.25</v>
          </cell>
        </row>
        <row r="218">
          <cell r="B218" t="str">
            <v>AWP</v>
          </cell>
          <cell r="C218" t="str">
            <v>Tolley</v>
          </cell>
          <cell r="D218" t="str">
            <v>Ronald</v>
          </cell>
          <cell r="E218">
            <v>1</v>
          </cell>
          <cell r="F218">
            <v>20000</v>
          </cell>
          <cell r="L218">
            <v>36.25</v>
          </cell>
        </row>
        <row r="219">
          <cell r="B219" t="str">
            <v>AWP</v>
          </cell>
          <cell r="C219" t="str">
            <v>Upadhyay</v>
          </cell>
          <cell r="D219" t="str">
            <v>Dipen</v>
          </cell>
          <cell r="E219">
            <v>1</v>
          </cell>
          <cell r="F219">
            <v>18500</v>
          </cell>
          <cell r="L219">
            <v>36.25</v>
          </cell>
        </row>
        <row r="220">
          <cell r="B220" t="str">
            <v>AZP</v>
          </cell>
          <cell r="C220" t="str">
            <v>Clarkson</v>
          </cell>
          <cell r="D220" t="str">
            <v>Ann</v>
          </cell>
          <cell r="E220">
            <v>1</v>
          </cell>
          <cell r="F220">
            <v>22940</v>
          </cell>
          <cell r="H220">
            <v>0.05</v>
          </cell>
          <cell r="I220" t="str">
            <v>Yes</v>
          </cell>
          <cell r="L220">
            <v>36.25</v>
          </cell>
        </row>
        <row r="221">
          <cell r="B221" t="str">
            <v>AZP</v>
          </cell>
          <cell r="C221" t="str">
            <v>Fairclough</v>
          </cell>
          <cell r="D221" t="str">
            <v>Christina</v>
          </cell>
          <cell r="E221">
            <v>1</v>
          </cell>
          <cell r="F221">
            <v>56385</v>
          </cell>
          <cell r="H221">
            <v>7.4999999999999997E-2</v>
          </cell>
          <cell r="I221" t="str">
            <v>Yes</v>
          </cell>
          <cell r="L221">
            <v>36.25</v>
          </cell>
        </row>
        <row r="222">
          <cell r="B222" t="str">
            <v>BZB</v>
          </cell>
          <cell r="C222" t="str">
            <v>Brooks</v>
          </cell>
          <cell r="D222" t="str">
            <v>Helen</v>
          </cell>
          <cell r="E222">
            <v>1</v>
          </cell>
          <cell r="F222">
            <v>30300</v>
          </cell>
          <cell r="H222">
            <v>0.05</v>
          </cell>
          <cell r="I222" t="str">
            <v>Yes</v>
          </cell>
          <cell r="J222" t="str">
            <v>Yes</v>
          </cell>
          <cell r="L222">
            <v>36.25</v>
          </cell>
        </row>
        <row r="223">
          <cell r="B223" t="str">
            <v>BZB</v>
          </cell>
          <cell r="C223" t="str">
            <v>King</v>
          </cell>
          <cell r="D223" t="str">
            <v>Sarah</v>
          </cell>
          <cell r="E223">
            <v>1</v>
          </cell>
          <cell r="F223">
            <v>18935.52</v>
          </cell>
          <cell r="H223">
            <v>0.05</v>
          </cell>
          <cell r="I223" t="str">
            <v>Yes</v>
          </cell>
          <cell r="L223">
            <v>36.25</v>
          </cell>
        </row>
        <row r="224">
          <cell r="B224" t="str">
            <v>GCM</v>
          </cell>
          <cell r="C224" t="str">
            <v>Booth</v>
          </cell>
          <cell r="D224" t="str">
            <v>Cheryl</v>
          </cell>
          <cell r="E224">
            <v>1</v>
          </cell>
          <cell r="F224">
            <v>16656</v>
          </cell>
          <cell r="L224">
            <v>36.25</v>
          </cell>
        </row>
        <row r="225">
          <cell r="B225" t="str">
            <v>GCM</v>
          </cell>
          <cell r="C225" t="str">
            <v>Crewe</v>
          </cell>
          <cell r="D225" t="str">
            <v>David</v>
          </cell>
          <cell r="E225">
            <v>1</v>
          </cell>
          <cell r="F225">
            <v>22380</v>
          </cell>
          <cell r="H225">
            <v>0.05</v>
          </cell>
          <cell r="I225" t="str">
            <v>Yes</v>
          </cell>
          <cell r="L225">
            <v>36.25</v>
          </cell>
        </row>
        <row r="226">
          <cell r="B226" t="str">
            <v>GCM</v>
          </cell>
          <cell r="C226" t="str">
            <v>Doswell</v>
          </cell>
          <cell r="D226" t="str">
            <v>Kevin</v>
          </cell>
          <cell r="E226">
            <v>1</v>
          </cell>
          <cell r="F226">
            <v>21198</v>
          </cell>
          <cell r="H226">
            <v>0.05</v>
          </cell>
          <cell r="I226" t="str">
            <v>Yes</v>
          </cell>
          <cell r="L226">
            <v>36.25</v>
          </cell>
        </row>
        <row r="227">
          <cell r="B227" t="str">
            <v>GCM</v>
          </cell>
          <cell r="C227" t="str">
            <v>Hodgson</v>
          </cell>
          <cell r="D227" t="str">
            <v>Andrew</v>
          </cell>
          <cell r="E227">
            <v>1</v>
          </cell>
          <cell r="F227">
            <v>27152</v>
          </cell>
          <cell r="H227">
            <v>0.05</v>
          </cell>
          <cell r="I227" t="str">
            <v>Yes</v>
          </cell>
          <cell r="L227">
            <v>36.25</v>
          </cell>
        </row>
        <row r="228">
          <cell r="B228" t="str">
            <v>GCM</v>
          </cell>
          <cell r="C228" t="str">
            <v>Keeler</v>
          </cell>
          <cell r="D228" t="str">
            <v>Steven</v>
          </cell>
          <cell r="E228">
            <v>1</v>
          </cell>
          <cell r="F228">
            <v>25869</v>
          </cell>
          <cell r="H228">
            <v>0.05</v>
          </cell>
          <cell r="I228" t="str">
            <v>Yes</v>
          </cell>
          <cell r="J228" t="str">
            <v>Yes</v>
          </cell>
          <cell r="L228">
            <v>36.25</v>
          </cell>
        </row>
        <row r="229">
          <cell r="B229" t="str">
            <v>GCM</v>
          </cell>
          <cell r="C229" t="str">
            <v>Lockyer</v>
          </cell>
          <cell r="D229" t="str">
            <v>Mark</v>
          </cell>
          <cell r="E229">
            <v>1</v>
          </cell>
          <cell r="F229">
            <v>29661</v>
          </cell>
          <cell r="H229">
            <v>0.05</v>
          </cell>
          <cell r="I229" t="str">
            <v>Yes</v>
          </cell>
          <cell r="J229" t="str">
            <v>Yes</v>
          </cell>
          <cell r="L229">
            <v>36.25</v>
          </cell>
        </row>
        <row r="230">
          <cell r="B230" t="str">
            <v>GCM</v>
          </cell>
          <cell r="C230" t="str">
            <v>McMahon</v>
          </cell>
          <cell r="D230" t="str">
            <v>Keith</v>
          </cell>
          <cell r="E230">
            <v>1</v>
          </cell>
          <cell r="F230">
            <v>18729</v>
          </cell>
          <cell r="H230">
            <v>0.05</v>
          </cell>
          <cell r="I230" t="str">
            <v>Yes</v>
          </cell>
          <cell r="L230">
            <v>36.25</v>
          </cell>
        </row>
        <row r="231">
          <cell r="B231" t="str">
            <v>GCM</v>
          </cell>
          <cell r="C231" t="str">
            <v>Milburn</v>
          </cell>
          <cell r="D231" t="str">
            <v>Sean</v>
          </cell>
          <cell r="E231">
            <v>1</v>
          </cell>
          <cell r="F231">
            <v>21544</v>
          </cell>
          <cell r="H231">
            <v>0.05</v>
          </cell>
          <cell r="I231" t="str">
            <v>Yes</v>
          </cell>
          <cell r="L231">
            <v>36.25</v>
          </cell>
        </row>
        <row r="232">
          <cell r="B232" t="str">
            <v>GCM</v>
          </cell>
          <cell r="C232" t="str">
            <v>Pang</v>
          </cell>
          <cell r="D232" t="str">
            <v>Wai</v>
          </cell>
          <cell r="E232">
            <v>1</v>
          </cell>
          <cell r="F232">
            <v>11800</v>
          </cell>
          <cell r="I232" t="str">
            <v>Ex-RSA</v>
          </cell>
          <cell r="L232">
            <v>36.25</v>
          </cell>
        </row>
        <row r="233">
          <cell r="B233" t="str">
            <v>GCM</v>
          </cell>
          <cell r="C233" t="str">
            <v>Platt</v>
          </cell>
          <cell r="D233" t="str">
            <v>Leonard</v>
          </cell>
          <cell r="E233">
            <v>1</v>
          </cell>
          <cell r="F233">
            <v>35378</v>
          </cell>
          <cell r="H233">
            <v>0.05</v>
          </cell>
          <cell r="I233" t="str">
            <v>Yes</v>
          </cell>
          <cell r="L233">
            <v>36.25</v>
          </cell>
        </row>
        <row r="234">
          <cell r="B234" t="str">
            <v>GCM</v>
          </cell>
          <cell r="C234" t="str">
            <v>Priest</v>
          </cell>
          <cell r="D234" t="str">
            <v>Ewen</v>
          </cell>
          <cell r="E234">
            <v>1</v>
          </cell>
          <cell r="F234">
            <v>19400</v>
          </cell>
          <cell r="L234">
            <v>36.25</v>
          </cell>
        </row>
        <row r="235">
          <cell r="B235" t="str">
            <v>GCM</v>
          </cell>
          <cell r="C235" t="str">
            <v>Skeet</v>
          </cell>
          <cell r="D235" t="str">
            <v>Jean</v>
          </cell>
          <cell r="E235">
            <v>1</v>
          </cell>
          <cell r="F235">
            <v>35342</v>
          </cell>
          <cell r="J235" t="str">
            <v>Yes</v>
          </cell>
          <cell r="L235">
            <v>36.25</v>
          </cell>
        </row>
        <row r="236">
          <cell r="B236" t="str">
            <v>GCM</v>
          </cell>
          <cell r="C236" t="str">
            <v>Spurr</v>
          </cell>
          <cell r="D236" t="str">
            <v>Julian</v>
          </cell>
          <cell r="E236">
            <v>1</v>
          </cell>
          <cell r="F236">
            <v>42767</v>
          </cell>
          <cell r="H236">
            <v>0.05</v>
          </cell>
          <cell r="I236" t="str">
            <v>Yes</v>
          </cell>
          <cell r="L236">
            <v>36.25</v>
          </cell>
        </row>
        <row r="237">
          <cell r="B237" t="str">
            <v>GCM</v>
          </cell>
          <cell r="C237" t="str">
            <v>Whittaker</v>
          </cell>
          <cell r="D237" t="str">
            <v>Lee</v>
          </cell>
          <cell r="E237">
            <v>1</v>
          </cell>
          <cell r="F237">
            <v>21787</v>
          </cell>
          <cell r="H237">
            <v>0.05</v>
          </cell>
          <cell r="I237" t="str">
            <v>Yes</v>
          </cell>
          <cell r="L237">
            <v>36.25</v>
          </cell>
        </row>
        <row r="238">
          <cell r="B238" t="str">
            <v>GFM</v>
          </cell>
          <cell r="C238" t="str">
            <v>Ansell</v>
          </cell>
          <cell r="D238" t="str">
            <v>Kim</v>
          </cell>
          <cell r="E238">
            <v>1</v>
          </cell>
          <cell r="F238">
            <v>16114</v>
          </cell>
          <cell r="L238">
            <v>36.25</v>
          </cell>
        </row>
        <row r="239">
          <cell r="B239" t="str">
            <v>GFM</v>
          </cell>
          <cell r="C239" t="str">
            <v>Bateman</v>
          </cell>
          <cell r="D239" t="str">
            <v>Karen</v>
          </cell>
          <cell r="E239">
            <v>1</v>
          </cell>
          <cell r="F239">
            <v>8771</v>
          </cell>
          <cell r="H239">
            <v>0.05</v>
          </cell>
          <cell r="I239" t="str">
            <v>Yes</v>
          </cell>
          <cell r="L239">
            <v>36.25</v>
          </cell>
        </row>
        <row r="240">
          <cell r="B240" t="str">
            <v>GFM</v>
          </cell>
          <cell r="C240" t="str">
            <v>Brady</v>
          </cell>
          <cell r="D240" t="str">
            <v>Theresa</v>
          </cell>
          <cell r="E240">
            <v>1</v>
          </cell>
          <cell r="F240">
            <v>9958</v>
          </cell>
          <cell r="L240">
            <v>36.25</v>
          </cell>
        </row>
        <row r="241">
          <cell r="B241" t="str">
            <v>GFM</v>
          </cell>
          <cell r="C241" t="str">
            <v>Carr</v>
          </cell>
          <cell r="D241" t="str">
            <v>Fiona</v>
          </cell>
          <cell r="E241">
            <v>1</v>
          </cell>
          <cell r="F241">
            <v>15500</v>
          </cell>
          <cell r="L241">
            <v>36.25</v>
          </cell>
        </row>
        <row r="242">
          <cell r="B242" t="str">
            <v>GFM</v>
          </cell>
          <cell r="C242" t="str">
            <v>Chichester</v>
          </cell>
          <cell r="D242" t="str">
            <v>Carl</v>
          </cell>
          <cell r="E242">
            <v>1</v>
          </cell>
          <cell r="F242">
            <v>30690</v>
          </cell>
          <cell r="L242">
            <v>36.25</v>
          </cell>
        </row>
        <row r="243">
          <cell r="B243" t="str">
            <v>GFM</v>
          </cell>
          <cell r="C243" t="str">
            <v>Fraser</v>
          </cell>
          <cell r="D243" t="str">
            <v>Donald</v>
          </cell>
          <cell r="E243">
            <v>1</v>
          </cell>
          <cell r="F243">
            <v>28892</v>
          </cell>
          <cell r="H243">
            <v>0.05</v>
          </cell>
          <cell r="I243" t="str">
            <v>Yes</v>
          </cell>
          <cell r="L243">
            <v>36.25</v>
          </cell>
        </row>
        <row r="244">
          <cell r="B244" t="str">
            <v>GFM</v>
          </cell>
          <cell r="C244" t="str">
            <v>Harris</v>
          </cell>
          <cell r="D244" t="str">
            <v>Tracey</v>
          </cell>
          <cell r="E244">
            <v>0.57999998331069946</v>
          </cell>
          <cell r="F244">
            <v>12899</v>
          </cell>
          <cell r="H244">
            <v>0.05</v>
          </cell>
          <cell r="I244" t="str">
            <v>Yes</v>
          </cell>
          <cell r="L244">
            <v>21</v>
          </cell>
        </row>
        <row r="245">
          <cell r="B245" t="str">
            <v>GFM</v>
          </cell>
          <cell r="C245" t="str">
            <v>Hodge</v>
          </cell>
          <cell r="D245" t="str">
            <v>Sarah</v>
          </cell>
          <cell r="E245">
            <v>0.60000002384185791</v>
          </cell>
          <cell r="F245">
            <v>10484</v>
          </cell>
          <cell r="L245">
            <v>21.75</v>
          </cell>
        </row>
        <row r="246">
          <cell r="B246" t="str">
            <v>GFM</v>
          </cell>
          <cell r="C246" t="str">
            <v>Macari</v>
          </cell>
          <cell r="D246" t="str">
            <v>Margaret</v>
          </cell>
          <cell r="E246">
            <v>1</v>
          </cell>
          <cell r="F246">
            <v>21793</v>
          </cell>
          <cell r="H246">
            <v>0.05</v>
          </cell>
          <cell r="I246" t="str">
            <v>Yes</v>
          </cell>
          <cell r="J246" t="str">
            <v>Yes</v>
          </cell>
          <cell r="L246">
            <v>36.25</v>
          </cell>
        </row>
        <row r="247">
          <cell r="B247" t="str">
            <v>GFM</v>
          </cell>
          <cell r="C247" t="str">
            <v>Maflin</v>
          </cell>
          <cell r="D247" t="str">
            <v>Sandra</v>
          </cell>
          <cell r="E247">
            <v>1</v>
          </cell>
          <cell r="F247">
            <v>20173</v>
          </cell>
          <cell r="L247">
            <v>36.25</v>
          </cell>
        </row>
        <row r="248">
          <cell r="B248" t="str">
            <v>GFM</v>
          </cell>
          <cell r="C248" t="str">
            <v>Neale*</v>
          </cell>
          <cell r="D248" t="str">
            <v>Anne</v>
          </cell>
          <cell r="E248">
            <v>0.55000001192092896</v>
          </cell>
          <cell r="F248">
            <v>7725</v>
          </cell>
          <cell r="L248">
            <v>20</v>
          </cell>
        </row>
        <row r="249">
          <cell r="B249" t="str">
            <v>GFM</v>
          </cell>
          <cell r="C249" t="str">
            <v>Sutton</v>
          </cell>
          <cell r="D249" t="str">
            <v>Sarah</v>
          </cell>
          <cell r="E249">
            <v>0.55000001192092896</v>
          </cell>
          <cell r="F249">
            <v>7141</v>
          </cell>
          <cell r="H249">
            <v>0.05</v>
          </cell>
          <cell r="I249" t="str">
            <v>Yes</v>
          </cell>
          <cell r="L249">
            <v>20</v>
          </cell>
        </row>
        <row r="250">
          <cell r="B250" t="str">
            <v>GFM</v>
          </cell>
          <cell r="C250" t="str">
            <v>Sutton</v>
          </cell>
          <cell r="D250" t="str">
            <v>Andrew</v>
          </cell>
          <cell r="E250">
            <v>1</v>
          </cell>
          <cell r="F250">
            <v>42041</v>
          </cell>
          <cell r="H250">
            <v>0.05</v>
          </cell>
          <cell r="I250" t="str">
            <v>Yes</v>
          </cell>
          <cell r="J250" t="str">
            <v>Yes</v>
          </cell>
          <cell r="L250">
            <v>36.25</v>
          </cell>
        </row>
        <row r="251">
          <cell r="B251" t="str">
            <v>GPM</v>
          </cell>
          <cell r="C251" t="str">
            <v>Brocklehurst</v>
          </cell>
          <cell r="D251" t="str">
            <v>Victoria</v>
          </cell>
          <cell r="E251">
            <v>1</v>
          </cell>
          <cell r="F251">
            <v>16110</v>
          </cell>
          <cell r="I251" t="str">
            <v>Ex-CAG</v>
          </cell>
          <cell r="L251">
            <v>36.25</v>
          </cell>
        </row>
        <row r="252">
          <cell r="B252" t="str">
            <v>GPM</v>
          </cell>
          <cell r="C252" t="str">
            <v>Edmunds</v>
          </cell>
          <cell r="D252" t="str">
            <v>Pauline</v>
          </cell>
          <cell r="E252">
            <v>1</v>
          </cell>
          <cell r="F252">
            <v>21320</v>
          </cell>
          <cell r="H252">
            <v>0.05</v>
          </cell>
          <cell r="I252" t="str">
            <v>Yes</v>
          </cell>
          <cell r="L252">
            <v>36.25</v>
          </cell>
        </row>
        <row r="253">
          <cell r="B253" t="str">
            <v>GPM</v>
          </cell>
          <cell r="C253" t="str">
            <v>Galloway</v>
          </cell>
          <cell r="D253" t="str">
            <v>Tracey</v>
          </cell>
          <cell r="E253">
            <v>1</v>
          </cell>
          <cell r="F253">
            <v>27860</v>
          </cell>
          <cell r="H253">
            <v>0.05</v>
          </cell>
          <cell r="I253" t="str">
            <v>Yes</v>
          </cell>
          <cell r="J253" t="str">
            <v>Yes</v>
          </cell>
          <cell r="L253">
            <v>36.25</v>
          </cell>
        </row>
        <row r="254">
          <cell r="B254" t="str">
            <v>GPM</v>
          </cell>
          <cell r="C254" t="str">
            <v>Janda</v>
          </cell>
          <cell r="D254" t="str">
            <v>Joe</v>
          </cell>
          <cell r="E254">
            <v>1</v>
          </cell>
          <cell r="F254">
            <v>40000</v>
          </cell>
          <cell r="I254" t="str">
            <v>Ex-CAG</v>
          </cell>
          <cell r="J254" t="str">
            <v>Yes</v>
          </cell>
          <cell r="K254" t="str">
            <v>Yes</v>
          </cell>
          <cell r="L254">
            <v>36.25</v>
          </cell>
        </row>
        <row r="255">
          <cell r="B255" t="str">
            <v>GPM</v>
          </cell>
          <cell r="C255" t="str">
            <v>McCarron</v>
          </cell>
          <cell r="D255" t="str">
            <v>Jacqueline</v>
          </cell>
          <cell r="E255">
            <v>1</v>
          </cell>
          <cell r="F255">
            <v>18680</v>
          </cell>
          <cell r="H255">
            <v>0.05</v>
          </cell>
          <cell r="I255" t="str">
            <v>Yes</v>
          </cell>
          <cell r="L255">
            <v>36.25</v>
          </cell>
        </row>
        <row r="256">
          <cell r="B256" t="str">
            <v>GTM</v>
          </cell>
          <cell r="C256" t="str">
            <v>Cook</v>
          </cell>
          <cell r="D256" t="str">
            <v>Gillian</v>
          </cell>
          <cell r="E256">
            <v>0.62000000476837158</v>
          </cell>
          <cell r="F256">
            <v>9163</v>
          </cell>
          <cell r="L256">
            <v>22.5</v>
          </cell>
        </row>
        <row r="257">
          <cell r="B257" t="str">
            <v>GTM</v>
          </cell>
          <cell r="C257" t="str">
            <v>Davey</v>
          </cell>
          <cell r="D257" t="str">
            <v>Heather</v>
          </cell>
          <cell r="E257">
            <v>0.68999999761581421</v>
          </cell>
          <cell r="F257">
            <v>7935</v>
          </cell>
          <cell r="H257">
            <v>0.05</v>
          </cell>
          <cell r="I257" t="str">
            <v>Yes</v>
          </cell>
          <cell r="L257">
            <v>25</v>
          </cell>
        </row>
        <row r="258">
          <cell r="B258" t="str">
            <v>GTM</v>
          </cell>
          <cell r="C258" t="str">
            <v>Franklin</v>
          </cell>
          <cell r="D258" t="str">
            <v>Julia</v>
          </cell>
          <cell r="E258">
            <v>0.62000000476837158</v>
          </cell>
          <cell r="F258">
            <v>12651</v>
          </cell>
          <cell r="H258">
            <v>0.05</v>
          </cell>
          <cell r="I258" t="str">
            <v>Yes</v>
          </cell>
          <cell r="L258">
            <v>22.5</v>
          </cell>
        </row>
        <row r="259">
          <cell r="B259" t="str">
            <v>GTM</v>
          </cell>
          <cell r="C259" t="str">
            <v>Hodge</v>
          </cell>
          <cell r="D259" t="str">
            <v>Sylvia</v>
          </cell>
          <cell r="E259">
            <v>0.68999999761581421</v>
          </cell>
          <cell r="F259">
            <v>8988</v>
          </cell>
          <cell r="H259">
            <v>0.05</v>
          </cell>
          <cell r="I259" t="str">
            <v>Yes</v>
          </cell>
          <cell r="L259">
            <v>25</v>
          </cell>
        </row>
        <row r="260">
          <cell r="B260" t="str">
            <v>GTM</v>
          </cell>
          <cell r="C260" t="str">
            <v>McAuliffe</v>
          </cell>
          <cell r="D260" t="str">
            <v>Timothy</v>
          </cell>
          <cell r="E260">
            <v>1</v>
          </cell>
          <cell r="F260">
            <v>35788</v>
          </cell>
          <cell r="H260">
            <v>0.05</v>
          </cell>
          <cell r="I260" t="str">
            <v>Yes</v>
          </cell>
          <cell r="J260" t="str">
            <v>Yes</v>
          </cell>
          <cell r="L260">
            <v>36.25</v>
          </cell>
        </row>
        <row r="261">
          <cell r="B261" t="str">
            <v>GTM</v>
          </cell>
          <cell r="C261" t="str">
            <v>Middleton</v>
          </cell>
          <cell r="D261" t="str">
            <v>Bonnie</v>
          </cell>
          <cell r="E261">
            <v>0.55000001192092896</v>
          </cell>
          <cell r="F261">
            <v>6965</v>
          </cell>
          <cell r="H261">
            <v>0.05</v>
          </cell>
          <cell r="I261" t="str">
            <v>Yes</v>
          </cell>
          <cell r="L261">
            <v>20</v>
          </cell>
        </row>
        <row r="262">
          <cell r="B262" t="str">
            <v>GTM</v>
          </cell>
          <cell r="C262" t="str">
            <v>Nightingale</v>
          </cell>
          <cell r="D262" t="str">
            <v>Ronald</v>
          </cell>
          <cell r="E262">
            <v>0.47999998927116394</v>
          </cell>
          <cell r="F262">
            <v>5676</v>
          </cell>
          <cell r="L262">
            <v>17.5</v>
          </cell>
        </row>
        <row r="263">
          <cell r="B263" t="str">
            <v>GTM</v>
          </cell>
          <cell r="C263" t="str">
            <v>Woodhams</v>
          </cell>
          <cell r="D263" t="str">
            <v>Joyce</v>
          </cell>
          <cell r="E263">
            <v>0.68999999761581421</v>
          </cell>
          <cell r="F263">
            <v>8709</v>
          </cell>
          <cell r="L263">
            <v>25</v>
          </cell>
        </row>
        <row r="264">
          <cell r="B264" t="str">
            <v>GTP</v>
          </cell>
          <cell r="C264" t="str">
            <v>Banks</v>
          </cell>
          <cell r="D264" t="str">
            <v>Hazel</v>
          </cell>
          <cell r="E264">
            <v>0.64999997615814209</v>
          </cell>
          <cell r="F264">
            <v>8235</v>
          </cell>
          <cell r="L264">
            <v>23.700000762939453</v>
          </cell>
        </row>
        <row r="265">
          <cell r="B265" t="str">
            <v>GTP</v>
          </cell>
          <cell r="C265" t="str">
            <v>Bracher</v>
          </cell>
          <cell r="D265" t="str">
            <v>Ann</v>
          </cell>
          <cell r="E265">
            <v>0.68999999761581421</v>
          </cell>
          <cell r="F265">
            <v>8771</v>
          </cell>
          <cell r="H265">
            <v>0.05</v>
          </cell>
          <cell r="I265" t="str">
            <v>Yes</v>
          </cell>
          <cell r="L265">
            <v>25</v>
          </cell>
        </row>
        <row r="266">
          <cell r="B266" t="str">
            <v>GTY</v>
          </cell>
          <cell r="C266" t="str">
            <v>Cook</v>
          </cell>
          <cell r="D266" t="str">
            <v>Brian</v>
          </cell>
          <cell r="E266">
            <v>1.1000000238418579</v>
          </cell>
          <cell r="F266">
            <v>9658</v>
          </cell>
          <cell r="I266" t="str">
            <v>Ex-CAG</v>
          </cell>
          <cell r="L266">
            <v>40</v>
          </cell>
        </row>
        <row r="267">
          <cell r="B267" t="str">
            <v>GTY</v>
          </cell>
          <cell r="C267" t="str">
            <v>Wright</v>
          </cell>
          <cell r="D267" t="str">
            <v>Desmond</v>
          </cell>
          <cell r="E267">
            <v>0.68999999761581421</v>
          </cell>
          <cell r="F267">
            <v>6027</v>
          </cell>
          <cell r="I267" t="str">
            <v>Ex-CAG</v>
          </cell>
          <cell r="L267">
            <v>25</v>
          </cell>
        </row>
        <row r="268">
          <cell r="B268" t="str">
            <v>SMM</v>
          </cell>
          <cell r="C268" t="str">
            <v>Brannan</v>
          </cell>
          <cell r="D268" t="str">
            <v>Jeffrey</v>
          </cell>
          <cell r="E268">
            <v>1</v>
          </cell>
          <cell r="F268">
            <v>18677</v>
          </cell>
          <cell r="H268">
            <v>0.05</v>
          </cell>
          <cell r="I268" t="str">
            <v>Yes</v>
          </cell>
          <cell r="L268">
            <v>36.25</v>
          </cell>
        </row>
        <row r="269">
          <cell r="B269" t="str">
            <v>SMM</v>
          </cell>
          <cell r="C269" t="str">
            <v>Cox</v>
          </cell>
          <cell r="D269" t="str">
            <v>David</v>
          </cell>
          <cell r="E269">
            <v>1</v>
          </cell>
          <cell r="F269">
            <v>14704</v>
          </cell>
          <cell r="H269">
            <v>0.05</v>
          </cell>
          <cell r="I269" t="str">
            <v>Yes</v>
          </cell>
          <cell r="L269">
            <v>36.25</v>
          </cell>
        </row>
        <row r="270">
          <cell r="B270" t="str">
            <v>SMM</v>
          </cell>
          <cell r="C270" t="str">
            <v>Kelly</v>
          </cell>
          <cell r="D270" t="str">
            <v>John</v>
          </cell>
          <cell r="E270">
            <v>1</v>
          </cell>
          <cell r="F270">
            <v>18872</v>
          </cell>
          <cell r="I270" t="str">
            <v>Ex-RSA</v>
          </cell>
          <cell r="L270">
            <v>36.25</v>
          </cell>
        </row>
        <row r="271">
          <cell r="B271" t="str">
            <v>SMM</v>
          </cell>
          <cell r="C271" t="str">
            <v>Morgan</v>
          </cell>
          <cell r="D271" t="str">
            <v>Brian</v>
          </cell>
          <cell r="E271">
            <v>1</v>
          </cell>
          <cell r="F271">
            <v>37603</v>
          </cell>
          <cell r="H271">
            <v>0.05</v>
          </cell>
          <cell r="I271" t="str">
            <v>Yes</v>
          </cell>
          <cell r="J271" t="str">
            <v>Yes</v>
          </cell>
          <cell r="L271">
            <v>36.25</v>
          </cell>
        </row>
        <row r="272">
          <cell r="B272" t="str">
            <v>UHH</v>
          </cell>
          <cell r="C272" t="str">
            <v>Alexander</v>
          </cell>
          <cell r="D272" t="str">
            <v>Joanne</v>
          </cell>
          <cell r="E272">
            <v>0.55000001192092896</v>
          </cell>
          <cell r="F272">
            <v>6179</v>
          </cell>
          <cell r="L272">
            <v>20</v>
          </cell>
        </row>
        <row r="273">
          <cell r="B273" t="str">
            <v>UHH</v>
          </cell>
          <cell r="C273" t="str">
            <v>Beattie</v>
          </cell>
          <cell r="D273" t="str">
            <v>Lawrence</v>
          </cell>
          <cell r="E273">
            <v>1</v>
          </cell>
          <cell r="F273">
            <v>28670</v>
          </cell>
          <cell r="H273">
            <v>0.05</v>
          </cell>
          <cell r="I273" t="str">
            <v>Yes</v>
          </cell>
          <cell r="J273" t="str">
            <v>Yes</v>
          </cell>
          <cell r="L273">
            <v>36.25</v>
          </cell>
        </row>
        <row r="274">
          <cell r="B274" t="str">
            <v>UHH</v>
          </cell>
          <cell r="C274" t="str">
            <v>Borys</v>
          </cell>
          <cell r="D274" t="str">
            <v>Catherine</v>
          </cell>
          <cell r="E274">
            <v>1</v>
          </cell>
          <cell r="F274">
            <v>13300</v>
          </cell>
          <cell r="H274">
            <v>0.05</v>
          </cell>
          <cell r="I274" t="str">
            <v>Yes</v>
          </cell>
          <cell r="L274">
            <v>36.25</v>
          </cell>
        </row>
        <row r="275">
          <cell r="B275" t="str">
            <v>UHH</v>
          </cell>
          <cell r="C275" t="str">
            <v>Briggs</v>
          </cell>
          <cell r="D275" t="str">
            <v>Kay</v>
          </cell>
          <cell r="E275">
            <v>1</v>
          </cell>
          <cell r="F275">
            <v>18500</v>
          </cell>
          <cell r="H275">
            <v>0.05</v>
          </cell>
          <cell r="I275" t="str">
            <v>Yes</v>
          </cell>
          <cell r="L275">
            <v>36.25</v>
          </cell>
        </row>
        <row r="276">
          <cell r="B276" t="str">
            <v>UHH</v>
          </cell>
          <cell r="C276" t="str">
            <v>Chilcott</v>
          </cell>
          <cell r="D276" t="str">
            <v>Amanda</v>
          </cell>
          <cell r="E276">
            <v>1</v>
          </cell>
          <cell r="F276">
            <v>13300</v>
          </cell>
          <cell r="H276">
            <v>0.05</v>
          </cell>
          <cell r="I276" t="str">
            <v>Yes</v>
          </cell>
          <cell r="L276">
            <v>36.25</v>
          </cell>
        </row>
        <row r="277">
          <cell r="B277" t="str">
            <v>UHH</v>
          </cell>
          <cell r="C277" t="str">
            <v>Clark</v>
          </cell>
          <cell r="D277" t="str">
            <v>Wendy</v>
          </cell>
          <cell r="E277">
            <v>0.68999999761581421</v>
          </cell>
          <cell r="F277">
            <v>7931</v>
          </cell>
          <cell r="H277">
            <v>0.05</v>
          </cell>
          <cell r="I277" t="str">
            <v>Yes</v>
          </cell>
          <cell r="L277">
            <v>25</v>
          </cell>
        </row>
        <row r="278">
          <cell r="B278" t="str">
            <v>UHH</v>
          </cell>
          <cell r="C278" t="str">
            <v>Connor</v>
          </cell>
          <cell r="D278" t="str">
            <v>Caroline</v>
          </cell>
          <cell r="E278">
            <v>0.68999999761581421</v>
          </cell>
          <cell r="F278">
            <v>7931</v>
          </cell>
          <cell r="H278">
            <v>0.05</v>
          </cell>
          <cell r="I278" t="str">
            <v>Yes</v>
          </cell>
          <cell r="L278">
            <v>25</v>
          </cell>
        </row>
        <row r="279">
          <cell r="B279" t="str">
            <v>UHH</v>
          </cell>
          <cell r="C279" t="str">
            <v>Costello</v>
          </cell>
          <cell r="D279" t="str">
            <v>Craig</v>
          </cell>
          <cell r="E279">
            <v>1</v>
          </cell>
          <cell r="F279">
            <v>10496</v>
          </cell>
          <cell r="H279">
            <v>0.05</v>
          </cell>
          <cell r="I279" t="str">
            <v>Yes</v>
          </cell>
          <cell r="L279">
            <v>36.25</v>
          </cell>
        </row>
        <row r="280">
          <cell r="B280" t="str">
            <v>UHH</v>
          </cell>
          <cell r="C280" t="str">
            <v>Cowling</v>
          </cell>
          <cell r="D280" t="str">
            <v>Helen</v>
          </cell>
          <cell r="E280">
            <v>1</v>
          </cell>
          <cell r="F280">
            <v>13300</v>
          </cell>
          <cell r="H280">
            <v>0.05</v>
          </cell>
          <cell r="I280" t="str">
            <v>Yes</v>
          </cell>
          <cell r="L280">
            <v>36.25</v>
          </cell>
        </row>
        <row r="281">
          <cell r="B281" t="str">
            <v>UHH</v>
          </cell>
          <cell r="C281" t="str">
            <v>Culpan</v>
          </cell>
          <cell r="D281" t="str">
            <v>Stacey</v>
          </cell>
          <cell r="E281">
            <v>1</v>
          </cell>
          <cell r="F281">
            <v>14025</v>
          </cell>
          <cell r="H281">
            <v>0.05</v>
          </cell>
          <cell r="I281" t="str">
            <v>Yes</v>
          </cell>
          <cell r="L281">
            <v>36.25</v>
          </cell>
        </row>
        <row r="282">
          <cell r="B282" t="str">
            <v>UHH</v>
          </cell>
          <cell r="C282" t="str">
            <v>De Sousa</v>
          </cell>
          <cell r="D282" t="str">
            <v>Gloria</v>
          </cell>
          <cell r="E282">
            <v>1</v>
          </cell>
          <cell r="F282">
            <v>11230</v>
          </cell>
          <cell r="L282">
            <v>36.25</v>
          </cell>
        </row>
        <row r="283">
          <cell r="B283" t="str">
            <v>UHH</v>
          </cell>
          <cell r="C283" t="str">
            <v>Dickson</v>
          </cell>
          <cell r="D283" t="str">
            <v>Jacqueline</v>
          </cell>
          <cell r="E283">
            <v>1</v>
          </cell>
          <cell r="F283">
            <v>36663</v>
          </cell>
          <cell r="H283">
            <v>0.05</v>
          </cell>
          <cell r="I283" t="str">
            <v>Yes</v>
          </cell>
          <cell r="J283" t="str">
            <v>Yes</v>
          </cell>
          <cell r="L283">
            <v>36.25</v>
          </cell>
        </row>
        <row r="284">
          <cell r="B284" t="str">
            <v>UHH</v>
          </cell>
          <cell r="C284" t="str">
            <v>Donnelly</v>
          </cell>
          <cell r="D284" t="str">
            <v>Lisa</v>
          </cell>
          <cell r="E284">
            <v>1</v>
          </cell>
          <cell r="F284">
            <v>13300</v>
          </cell>
          <cell r="H284">
            <v>0.05</v>
          </cell>
          <cell r="I284" t="str">
            <v>Yes</v>
          </cell>
          <cell r="L284">
            <v>36.25</v>
          </cell>
        </row>
        <row r="285">
          <cell r="B285" t="str">
            <v>UHH</v>
          </cell>
          <cell r="C285" t="str">
            <v>Drinkwater</v>
          </cell>
          <cell r="D285" t="str">
            <v>Lisa</v>
          </cell>
          <cell r="E285">
            <v>1</v>
          </cell>
          <cell r="F285">
            <v>9425</v>
          </cell>
          <cell r="L285">
            <v>36.25</v>
          </cell>
        </row>
        <row r="286">
          <cell r="B286" t="str">
            <v>UHH</v>
          </cell>
          <cell r="C286" t="str">
            <v>Dunn</v>
          </cell>
          <cell r="D286" t="str">
            <v>Suzanne</v>
          </cell>
          <cell r="E286">
            <v>1</v>
          </cell>
          <cell r="F286">
            <v>9000</v>
          </cell>
          <cell r="L286">
            <v>36.25</v>
          </cell>
        </row>
        <row r="287">
          <cell r="B287" t="str">
            <v>UHH</v>
          </cell>
          <cell r="C287" t="str">
            <v>Gallagher</v>
          </cell>
          <cell r="D287" t="str">
            <v>Helen</v>
          </cell>
          <cell r="E287">
            <v>1</v>
          </cell>
          <cell r="F287">
            <v>17325</v>
          </cell>
          <cell r="L287">
            <v>36.25</v>
          </cell>
        </row>
        <row r="288">
          <cell r="B288" t="str">
            <v>UHH</v>
          </cell>
          <cell r="C288" t="str">
            <v>George</v>
          </cell>
          <cell r="D288" t="str">
            <v>Jason</v>
          </cell>
          <cell r="E288">
            <v>1</v>
          </cell>
          <cell r="F288">
            <v>9000</v>
          </cell>
          <cell r="L288">
            <v>36.25</v>
          </cell>
        </row>
        <row r="289">
          <cell r="B289" t="str">
            <v>UHH</v>
          </cell>
          <cell r="C289" t="str">
            <v>Greenwood</v>
          </cell>
          <cell r="D289" t="str">
            <v>Sharon</v>
          </cell>
          <cell r="E289">
            <v>0.55000001192092896</v>
          </cell>
          <cell r="F289">
            <v>5710</v>
          </cell>
          <cell r="H289">
            <v>0.05</v>
          </cell>
          <cell r="I289" t="str">
            <v>Yes</v>
          </cell>
          <cell r="L289">
            <v>20</v>
          </cell>
        </row>
        <row r="290">
          <cell r="B290" t="str">
            <v>UHH</v>
          </cell>
          <cell r="C290" t="str">
            <v>Grierson</v>
          </cell>
          <cell r="D290" t="str">
            <v>Emma</v>
          </cell>
          <cell r="E290">
            <v>1</v>
          </cell>
          <cell r="F290">
            <v>10000</v>
          </cell>
          <cell r="L290">
            <v>36.25</v>
          </cell>
        </row>
        <row r="291">
          <cell r="B291" t="str">
            <v>UHH</v>
          </cell>
          <cell r="C291" t="str">
            <v>Haines</v>
          </cell>
          <cell r="D291" t="str">
            <v>Kelly</v>
          </cell>
          <cell r="E291">
            <v>1</v>
          </cell>
          <cell r="F291">
            <v>11200</v>
          </cell>
          <cell r="L291">
            <v>36.25</v>
          </cell>
        </row>
        <row r="292">
          <cell r="B292" t="str">
            <v>UHH</v>
          </cell>
          <cell r="C292" t="str">
            <v>Hegarty</v>
          </cell>
          <cell r="D292" t="str">
            <v>Simone</v>
          </cell>
          <cell r="E292">
            <v>1</v>
          </cell>
          <cell r="F292">
            <v>15675</v>
          </cell>
          <cell r="H292">
            <v>0.05</v>
          </cell>
          <cell r="I292" t="str">
            <v>Yes</v>
          </cell>
          <cell r="L292">
            <v>36.25</v>
          </cell>
        </row>
        <row r="293">
          <cell r="B293" t="str">
            <v>UHH</v>
          </cell>
          <cell r="C293" t="str">
            <v>Hemingway</v>
          </cell>
          <cell r="D293" t="str">
            <v>David</v>
          </cell>
          <cell r="E293">
            <v>1</v>
          </cell>
          <cell r="F293">
            <v>12600</v>
          </cell>
          <cell r="H293">
            <v>0.05</v>
          </cell>
          <cell r="I293" t="str">
            <v>Yes</v>
          </cell>
          <cell r="L293">
            <v>36.25</v>
          </cell>
        </row>
        <row r="294">
          <cell r="B294" t="str">
            <v>UHH</v>
          </cell>
          <cell r="C294" t="str">
            <v>Hessel</v>
          </cell>
          <cell r="D294" t="str">
            <v>Sharon</v>
          </cell>
          <cell r="E294">
            <v>1</v>
          </cell>
          <cell r="F294">
            <v>10740</v>
          </cell>
          <cell r="H294">
            <v>0.05</v>
          </cell>
          <cell r="I294" t="str">
            <v>Yes</v>
          </cell>
          <cell r="L294">
            <v>36.25</v>
          </cell>
        </row>
        <row r="295">
          <cell r="B295" t="str">
            <v>UHH</v>
          </cell>
          <cell r="C295" t="str">
            <v>Hildred</v>
          </cell>
          <cell r="D295" t="str">
            <v>Jennifer</v>
          </cell>
          <cell r="E295">
            <v>1</v>
          </cell>
          <cell r="F295">
            <v>11500</v>
          </cell>
          <cell r="H295">
            <v>0.05</v>
          </cell>
          <cell r="I295" t="str">
            <v>Yes</v>
          </cell>
          <cell r="L295">
            <v>36.25</v>
          </cell>
        </row>
        <row r="296">
          <cell r="B296" t="str">
            <v>UHH</v>
          </cell>
          <cell r="C296" t="str">
            <v>Hirst</v>
          </cell>
          <cell r="D296" t="str">
            <v>Kelly</v>
          </cell>
          <cell r="E296">
            <v>1</v>
          </cell>
          <cell r="F296">
            <v>9000</v>
          </cell>
          <cell r="L296">
            <v>36.25</v>
          </cell>
        </row>
        <row r="297">
          <cell r="B297" t="str">
            <v>UHH</v>
          </cell>
          <cell r="C297" t="str">
            <v>Holt</v>
          </cell>
          <cell r="D297" t="str">
            <v>Louise</v>
          </cell>
          <cell r="E297">
            <v>1</v>
          </cell>
          <cell r="F297">
            <v>14850</v>
          </cell>
          <cell r="H297">
            <v>0.05</v>
          </cell>
          <cell r="I297" t="str">
            <v>Yes</v>
          </cell>
          <cell r="L297">
            <v>36.25</v>
          </cell>
        </row>
        <row r="298">
          <cell r="B298" t="str">
            <v>UHH</v>
          </cell>
          <cell r="C298" t="str">
            <v>Horsfield</v>
          </cell>
          <cell r="D298" t="str">
            <v>Rosemary</v>
          </cell>
          <cell r="E298">
            <v>0.68999999761581421</v>
          </cell>
          <cell r="F298">
            <v>10500</v>
          </cell>
          <cell r="H298">
            <v>0.05</v>
          </cell>
          <cell r="I298" t="str">
            <v>Yes</v>
          </cell>
          <cell r="L298">
            <v>25</v>
          </cell>
        </row>
        <row r="299">
          <cell r="B299" t="str">
            <v>UHH</v>
          </cell>
          <cell r="C299" t="str">
            <v>Hussain</v>
          </cell>
          <cell r="D299" t="str">
            <v>Shaheen</v>
          </cell>
          <cell r="E299">
            <v>1</v>
          </cell>
          <cell r="F299">
            <v>10610</v>
          </cell>
          <cell r="L299">
            <v>36.25</v>
          </cell>
        </row>
        <row r="300">
          <cell r="B300" t="str">
            <v>UHH</v>
          </cell>
          <cell r="C300" t="str">
            <v>Iannelli</v>
          </cell>
          <cell r="D300" t="str">
            <v>Paul</v>
          </cell>
          <cell r="E300">
            <v>1</v>
          </cell>
          <cell r="F300">
            <v>14850</v>
          </cell>
          <cell r="L300">
            <v>36.25</v>
          </cell>
        </row>
        <row r="301">
          <cell r="B301" t="str">
            <v>UHH</v>
          </cell>
          <cell r="C301" t="str">
            <v>Ingle</v>
          </cell>
          <cell r="D301" t="str">
            <v>Jacqueline</v>
          </cell>
          <cell r="E301">
            <v>1</v>
          </cell>
          <cell r="F301">
            <v>9000</v>
          </cell>
          <cell r="L301">
            <v>36.25</v>
          </cell>
        </row>
        <row r="302">
          <cell r="B302" t="str">
            <v>UHH</v>
          </cell>
          <cell r="C302" t="str">
            <v>Jones</v>
          </cell>
          <cell r="D302" t="str">
            <v>Sarah</v>
          </cell>
          <cell r="E302">
            <v>1</v>
          </cell>
          <cell r="F302">
            <v>10240</v>
          </cell>
          <cell r="L302">
            <v>36.25</v>
          </cell>
        </row>
        <row r="303">
          <cell r="B303" t="str">
            <v>UHH</v>
          </cell>
          <cell r="C303" t="str">
            <v>Kenyon</v>
          </cell>
          <cell r="D303" t="str">
            <v>Simon</v>
          </cell>
          <cell r="E303">
            <v>1</v>
          </cell>
          <cell r="F303">
            <v>9856</v>
          </cell>
          <cell r="L303">
            <v>36.25</v>
          </cell>
        </row>
        <row r="304">
          <cell r="B304" t="str">
            <v>UHH</v>
          </cell>
          <cell r="C304" t="str">
            <v>Kolano</v>
          </cell>
          <cell r="D304" t="str">
            <v>Tanya</v>
          </cell>
          <cell r="E304">
            <v>1</v>
          </cell>
          <cell r="F304">
            <v>11900</v>
          </cell>
          <cell r="L304">
            <v>36.25</v>
          </cell>
        </row>
        <row r="305">
          <cell r="B305" t="str">
            <v>UHH</v>
          </cell>
          <cell r="C305" t="str">
            <v>Lawrence</v>
          </cell>
          <cell r="D305" t="str">
            <v>Violet</v>
          </cell>
          <cell r="E305">
            <v>1</v>
          </cell>
          <cell r="F305">
            <v>23450</v>
          </cell>
          <cell r="H305">
            <v>0.05</v>
          </cell>
          <cell r="I305" t="str">
            <v>Yes</v>
          </cell>
          <cell r="L305">
            <v>36.25</v>
          </cell>
        </row>
        <row r="306">
          <cell r="B306" t="str">
            <v>UHH</v>
          </cell>
          <cell r="C306" t="str">
            <v>Lees</v>
          </cell>
          <cell r="D306" t="str">
            <v>Suzanne</v>
          </cell>
          <cell r="E306">
            <v>1</v>
          </cell>
          <cell r="F306">
            <v>10107</v>
          </cell>
          <cell r="L306">
            <v>36.25</v>
          </cell>
        </row>
        <row r="307">
          <cell r="B307" t="str">
            <v>UHH</v>
          </cell>
          <cell r="C307" t="str">
            <v>Lister</v>
          </cell>
          <cell r="D307" t="str">
            <v>Vicky</v>
          </cell>
          <cell r="E307">
            <v>1</v>
          </cell>
          <cell r="F307">
            <v>18500</v>
          </cell>
          <cell r="L307">
            <v>36.25</v>
          </cell>
        </row>
        <row r="308">
          <cell r="B308" t="str">
            <v>UHH</v>
          </cell>
          <cell r="C308" t="str">
            <v>Madden</v>
          </cell>
          <cell r="D308" t="str">
            <v>Joanne</v>
          </cell>
          <cell r="E308">
            <v>0.6600000262260437</v>
          </cell>
          <cell r="F308">
            <v>7183</v>
          </cell>
          <cell r="H308">
            <v>0.05</v>
          </cell>
          <cell r="I308" t="str">
            <v>Yes</v>
          </cell>
          <cell r="L308">
            <v>24</v>
          </cell>
        </row>
        <row r="309">
          <cell r="B309" t="str">
            <v>UHH</v>
          </cell>
          <cell r="C309" t="str">
            <v>Mallon</v>
          </cell>
          <cell r="D309" t="str">
            <v>Claire</v>
          </cell>
          <cell r="E309">
            <v>1</v>
          </cell>
          <cell r="F309">
            <v>10658</v>
          </cell>
          <cell r="H309">
            <v>0.05</v>
          </cell>
          <cell r="I309" t="str">
            <v>Yes</v>
          </cell>
          <cell r="L309">
            <v>36.25</v>
          </cell>
        </row>
        <row r="310">
          <cell r="B310" t="str">
            <v>UHH</v>
          </cell>
          <cell r="C310" t="str">
            <v>Mallon</v>
          </cell>
          <cell r="D310" t="str">
            <v>Deborah</v>
          </cell>
          <cell r="E310">
            <v>1</v>
          </cell>
          <cell r="F310">
            <v>10496</v>
          </cell>
          <cell r="H310">
            <v>0.05</v>
          </cell>
          <cell r="I310" t="str">
            <v>Yes</v>
          </cell>
          <cell r="L310">
            <v>36.25</v>
          </cell>
        </row>
        <row r="311">
          <cell r="B311" t="str">
            <v>UHH</v>
          </cell>
          <cell r="C311" t="str">
            <v>Meston</v>
          </cell>
          <cell r="D311" t="str">
            <v>Leah</v>
          </cell>
          <cell r="E311">
            <v>1</v>
          </cell>
          <cell r="F311">
            <v>9856</v>
          </cell>
          <cell r="H311">
            <v>0.05</v>
          </cell>
          <cell r="I311" t="str">
            <v>Yes</v>
          </cell>
          <cell r="L311">
            <v>36.25</v>
          </cell>
        </row>
        <row r="312">
          <cell r="B312" t="str">
            <v>UHH</v>
          </cell>
          <cell r="C312" t="str">
            <v>Moorhouse</v>
          </cell>
          <cell r="D312" t="str">
            <v>Angela</v>
          </cell>
          <cell r="E312">
            <v>1</v>
          </cell>
          <cell r="F312">
            <v>10000</v>
          </cell>
          <cell r="L312">
            <v>36.25</v>
          </cell>
        </row>
        <row r="313">
          <cell r="B313" t="str">
            <v>UHH</v>
          </cell>
          <cell r="C313" t="str">
            <v>Moran</v>
          </cell>
          <cell r="D313" t="str">
            <v>Jodie</v>
          </cell>
          <cell r="E313">
            <v>1</v>
          </cell>
          <cell r="F313">
            <v>13300</v>
          </cell>
          <cell r="H313">
            <v>0.05</v>
          </cell>
          <cell r="I313" t="str">
            <v>Yes</v>
          </cell>
          <cell r="L313">
            <v>36.25</v>
          </cell>
        </row>
        <row r="314">
          <cell r="B314" t="str">
            <v>UHH</v>
          </cell>
          <cell r="C314" t="str">
            <v>Normington</v>
          </cell>
          <cell r="D314" t="str">
            <v>Jonathan</v>
          </cell>
          <cell r="E314">
            <v>1</v>
          </cell>
          <cell r="F314">
            <v>14850</v>
          </cell>
          <cell r="H314">
            <v>0.05</v>
          </cell>
          <cell r="I314" t="str">
            <v>Yes</v>
          </cell>
          <cell r="L314">
            <v>36.25</v>
          </cell>
        </row>
        <row r="315">
          <cell r="B315" t="str">
            <v>UHH</v>
          </cell>
          <cell r="C315" t="str">
            <v>Nowaz</v>
          </cell>
          <cell r="D315" t="str">
            <v>Rehana</v>
          </cell>
          <cell r="E315">
            <v>1</v>
          </cell>
          <cell r="F315">
            <v>8423</v>
          </cell>
          <cell r="L315">
            <v>36.25</v>
          </cell>
        </row>
        <row r="316">
          <cell r="B316" t="str">
            <v>UHH</v>
          </cell>
          <cell r="C316" t="str">
            <v>O'Shea</v>
          </cell>
          <cell r="D316" t="str">
            <v>Louise</v>
          </cell>
          <cell r="E316">
            <v>1</v>
          </cell>
          <cell r="F316">
            <v>14850</v>
          </cell>
          <cell r="L316">
            <v>36.25</v>
          </cell>
        </row>
        <row r="317">
          <cell r="B317" t="str">
            <v>UHH</v>
          </cell>
          <cell r="C317" t="str">
            <v>Pink</v>
          </cell>
          <cell r="D317" t="str">
            <v>Eleanor</v>
          </cell>
          <cell r="E317">
            <v>1</v>
          </cell>
          <cell r="F317">
            <v>12600</v>
          </cell>
          <cell r="L317">
            <v>36.25</v>
          </cell>
        </row>
        <row r="318">
          <cell r="B318" t="str">
            <v>UHH</v>
          </cell>
          <cell r="C318" t="str">
            <v>Pollitt</v>
          </cell>
          <cell r="D318" t="str">
            <v>Gillian</v>
          </cell>
          <cell r="E318">
            <v>1</v>
          </cell>
          <cell r="F318">
            <v>9600</v>
          </cell>
          <cell r="H318">
            <v>0.05</v>
          </cell>
          <cell r="I318" t="str">
            <v>Yes</v>
          </cell>
          <cell r="L318">
            <v>36.25</v>
          </cell>
        </row>
        <row r="319">
          <cell r="B319" t="str">
            <v>UHH</v>
          </cell>
          <cell r="C319" t="str">
            <v>Priston *</v>
          </cell>
          <cell r="D319" t="str">
            <v>Joanne</v>
          </cell>
          <cell r="E319">
            <v>1</v>
          </cell>
          <cell r="F319">
            <v>17325</v>
          </cell>
          <cell r="H319">
            <v>0.05</v>
          </cell>
          <cell r="I319" t="str">
            <v>Yes</v>
          </cell>
          <cell r="L319">
            <v>36.25</v>
          </cell>
        </row>
        <row r="320">
          <cell r="B320" t="str">
            <v>UHH</v>
          </cell>
          <cell r="C320" t="str">
            <v>Riley</v>
          </cell>
          <cell r="D320" t="str">
            <v>Natalie</v>
          </cell>
          <cell r="E320">
            <v>1</v>
          </cell>
          <cell r="F320">
            <v>11900</v>
          </cell>
          <cell r="L320">
            <v>36.25</v>
          </cell>
        </row>
        <row r="321">
          <cell r="B321" t="str">
            <v>UHH</v>
          </cell>
          <cell r="C321" t="str">
            <v>Robertshaw</v>
          </cell>
          <cell r="D321" t="str">
            <v>Kairon</v>
          </cell>
          <cell r="E321">
            <v>1</v>
          </cell>
          <cell r="F321">
            <v>8500</v>
          </cell>
          <cell r="L321">
            <v>36.25</v>
          </cell>
        </row>
        <row r="322">
          <cell r="B322" t="str">
            <v>UHH</v>
          </cell>
          <cell r="C322" t="str">
            <v>Robinson</v>
          </cell>
          <cell r="D322" t="str">
            <v>Craig</v>
          </cell>
          <cell r="E322">
            <v>1</v>
          </cell>
          <cell r="F322">
            <v>11230</v>
          </cell>
          <cell r="H322">
            <v>0.05</v>
          </cell>
          <cell r="I322" t="str">
            <v>Yes</v>
          </cell>
          <cell r="L322">
            <v>36.25</v>
          </cell>
        </row>
        <row r="323">
          <cell r="B323" t="str">
            <v>UHH</v>
          </cell>
          <cell r="C323" t="str">
            <v>Shinn</v>
          </cell>
          <cell r="D323" t="str">
            <v>Kathryn</v>
          </cell>
          <cell r="E323">
            <v>1</v>
          </cell>
          <cell r="F323">
            <v>13300</v>
          </cell>
          <cell r="I323" t="str">
            <v>Yes</v>
          </cell>
          <cell r="L323">
            <v>36.25</v>
          </cell>
        </row>
        <row r="324">
          <cell r="B324" t="str">
            <v>UHH</v>
          </cell>
          <cell r="C324" t="str">
            <v>Smith</v>
          </cell>
          <cell r="D324" t="str">
            <v>Nicholas</v>
          </cell>
          <cell r="E324">
            <v>1</v>
          </cell>
          <cell r="F324">
            <v>9000</v>
          </cell>
          <cell r="L324">
            <v>36.25</v>
          </cell>
        </row>
        <row r="325">
          <cell r="B325" t="str">
            <v>UHH</v>
          </cell>
          <cell r="C325" t="str">
            <v>Stabler</v>
          </cell>
          <cell r="D325" t="str">
            <v>Maxine</v>
          </cell>
          <cell r="E325">
            <v>1</v>
          </cell>
          <cell r="F325">
            <v>13300</v>
          </cell>
          <cell r="H325">
            <v>0.05</v>
          </cell>
          <cell r="I325" t="str">
            <v>Yes</v>
          </cell>
          <cell r="L325">
            <v>36.25</v>
          </cell>
        </row>
        <row r="326">
          <cell r="B326" t="str">
            <v>UHH</v>
          </cell>
          <cell r="C326" t="str">
            <v>Sutcliffe</v>
          </cell>
          <cell r="D326" t="str">
            <v>Christine</v>
          </cell>
          <cell r="E326">
            <v>1</v>
          </cell>
          <cell r="F326">
            <v>9500</v>
          </cell>
          <cell r="L326">
            <v>36.25</v>
          </cell>
        </row>
        <row r="327">
          <cell r="B327" t="str">
            <v>UHH</v>
          </cell>
          <cell r="C327" t="str">
            <v>Sykes</v>
          </cell>
          <cell r="D327" t="str">
            <v>Chloe</v>
          </cell>
          <cell r="E327">
            <v>1</v>
          </cell>
          <cell r="F327">
            <v>9600</v>
          </cell>
          <cell r="L327">
            <v>36.25</v>
          </cell>
        </row>
        <row r="328">
          <cell r="B328" t="str">
            <v>UHH</v>
          </cell>
          <cell r="C328" t="str">
            <v>Taylor</v>
          </cell>
          <cell r="D328" t="str">
            <v>Lucy</v>
          </cell>
          <cell r="E328">
            <v>1</v>
          </cell>
          <cell r="F328">
            <v>12600</v>
          </cell>
          <cell r="H328">
            <v>0.05</v>
          </cell>
          <cell r="I328" t="str">
            <v>Yes</v>
          </cell>
          <cell r="L328">
            <v>36.25</v>
          </cell>
        </row>
        <row r="329">
          <cell r="B329" t="str">
            <v>UHH</v>
          </cell>
          <cell r="C329" t="str">
            <v>Whytock</v>
          </cell>
          <cell r="D329" t="str">
            <v>Brian</v>
          </cell>
          <cell r="E329">
            <v>1</v>
          </cell>
          <cell r="F329">
            <v>19665</v>
          </cell>
          <cell r="L329">
            <v>36.25</v>
          </cell>
        </row>
        <row r="330">
          <cell r="B330" t="str">
            <v>UHH</v>
          </cell>
          <cell r="C330" t="str">
            <v>Wilson</v>
          </cell>
          <cell r="D330" t="str">
            <v>Hayley</v>
          </cell>
          <cell r="E330">
            <v>1</v>
          </cell>
          <cell r="F330">
            <v>10658</v>
          </cell>
          <cell r="L330">
            <v>36.25</v>
          </cell>
        </row>
        <row r="331">
          <cell r="B331" t="str">
            <v>UHH</v>
          </cell>
          <cell r="C331" t="str">
            <v>Wood</v>
          </cell>
          <cell r="D331" t="str">
            <v>Rachel</v>
          </cell>
          <cell r="E331">
            <v>1</v>
          </cell>
          <cell r="F331">
            <v>16500</v>
          </cell>
          <cell r="H331">
            <v>0.05</v>
          </cell>
          <cell r="I331" t="str">
            <v>Yes</v>
          </cell>
          <cell r="L331">
            <v>36.25</v>
          </cell>
        </row>
        <row r="332">
          <cell r="B332" t="str">
            <v>VCY</v>
          </cell>
          <cell r="C332" t="str">
            <v>Aros</v>
          </cell>
          <cell r="D332" t="str">
            <v>Carmen</v>
          </cell>
          <cell r="E332">
            <v>1</v>
          </cell>
          <cell r="F332">
            <v>17763</v>
          </cell>
          <cell r="H332">
            <v>0.05</v>
          </cell>
          <cell r="I332" t="str">
            <v>Yes</v>
          </cell>
          <cell r="L332">
            <v>36.25</v>
          </cell>
        </row>
        <row r="333">
          <cell r="B333" t="str">
            <v>VCY</v>
          </cell>
          <cell r="C333" t="str">
            <v>Barnes</v>
          </cell>
          <cell r="D333" t="str">
            <v>Joan</v>
          </cell>
          <cell r="E333">
            <v>1</v>
          </cell>
          <cell r="F333">
            <v>19982</v>
          </cell>
          <cell r="I333" t="str">
            <v>Ex-CAG</v>
          </cell>
          <cell r="L333">
            <v>36.25</v>
          </cell>
        </row>
        <row r="334">
          <cell r="B334" t="str">
            <v>VCY</v>
          </cell>
          <cell r="C334" t="str">
            <v>Bentley</v>
          </cell>
          <cell r="D334" t="str">
            <v>Helen</v>
          </cell>
          <cell r="E334">
            <v>1</v>
          </cell>
          <cell r="F334">
            <v>18642</v>
          </cell>
          <cell r="H334">
            <v>0.05</v>
          </cell>
          <cell r="I334" t="str">
            <v>Yes</v>
          </cell>
          <cell r="L334">
            <v>36.25</v>
          </cell>
        </row>
        <row r="335">
          <cell r="B335" t="str">
            <v>VCY</v>
          </cell>
          <cell r="C335" t="str">
            <v>Bowley</v>
          </cell>
          <cell r="D335" t="str">
            <v>Barbara</v>
          </cell>
          <cell r="E335">
            <v>1</v>
          </cell>
          <cell r="F335">
            <v>23876</v>
          </cell>
          <cell r="I335" t="str">
            <v>Ex-CAG</v>
          </cell>
          <cell r="L335">
            <v>36.25</v>
          </cell>
        </row>
        <row r="336">
          <cell r="B336" t="str">
            <v>VCY</v>
          </cell>
          <cell r="C336" t="str">
            <v>Brogan</v>
          </cell>
          <cell r="D336" t="str">
            <v>Peter</v>
          </cell>
          <cell r="E336">
            <v>1</v>
          </cell>
          <cell r="F336">
            <v>17763</v>
          </cell>
          <cell r="H336">
            <v>0.05</v>
          </cell>
          <cell r="I336" t="str">
            <v>Yes</v>
          </cell>
          <cell r="L336">
            <v>36.25</v>
          </cell>
        </row>
        <row r="337">
          <cell r="B337" t="str">
            <v>VCY</v>
          </cell>
          <cell r="C337" t="str">
            <v>Cumming</v>
          </cell>
          <cell r="D337" t="str">
            <v>John</v>
          </cell>
          <cell r="E337">
            <v>0.55000001192092896</v>
          </cell>
          <cell r="F337">
            <v>6500</v>
          </cell>
          <cell r="L337">
            <v>20</v>
          </cell>
        </row>
        <row r="338">
          <cell r="B338" t="str">
            <v>VCY</v>
          </cell>
          <cell r="C338" t="str">
            <v>Foxon</v>
          </cell>
          <cell r="D338" t="str">
            <v>Patricia</v>
          </cell>
          <cell r="E338">
            <v>0.55000001192092896</v>
          </cell>
          <cell r="F338">
            <v>6500</v>
          </cell>
          <cell r="L338">
            <v>20</v>
          </cell>
        </row>
        <row r="339">
          <cell r="B339" t="str">
            <v>VCY</v>
          </cell>
          <cell r="C339" t="str">
            <v>Fuller</v>
          </cell>
          <cell r="D339" t="str">
            <v>Margaret</v>
          </cell>
          <cell r="E339">
            <v>1</v>
          </cell>
          <cell r="F339">
            <v>25000</v>
          </cell>
          <cell r="I339" t="str">
            <v>Ex-CAG</v>
          </cell>
          <cell r="L339">
            <v>36.25</v>
          </cell>
        </row>
        <row r="340">
          <cell r="B340" t="str">
            <v>VCY</v>
          </cell>
          <cell r="C340" t="str">
            <v>Gurd</v>
          </cell>
          <cell r="D340" t="str">
            <v>Anne</v>
          </cell>
          <cell r="E340">
            <v>1</v>
          </cell>
          <cell r="F340">
            <v>18474</v>
          </cell>
          <cell r="H340">
            <v>0.05</v>
          </cell>
          <cell r="I340" t="str">
            <v>Yes</v>
          </cell>
          <cell r="L340">
            <v>36.25</v>
          </cell>
        </row>
        <row r="341">
          <cell r="B341" t="str">
            <v>VCY</v>
          </cell>
          <cell r="C341" t="str">
            <v>Hallan</v>
          </cell>
          <cell r="D341" t="str">
            <v>Miru</v>
          </cell>
          <cell r="E341">
            <v>1</v>
          </cell>
          <cell r="F341">
            <v>20300</v>
          </cell>
          <cell r="H341">
            <v>0.05</v>
          </cell>
          <cell r="I341" t="str">
            <v>Yes</v>
          </cell>
          <cell r="L341">
            <v>36.25</v>
          </cell>
        </row>
        <row r="342">
          <cell r="B342" t="str">
            <v>VCY</v>
          </cell>
          <cell r="C342" t="str">
            <v>Hay</v>
          </cell>
          <cell r="D342" t="str">
            <v>Marcia</v>
          </cell>
          <cell r="E342">
            <v>1</v>
          </cell>
          <cell r="F342">
            <v>27267</v>
          </cell>
          <cell r="I342" t="str">
            <v>Ex-CAG</v>
          </cell>
          <cell r="L342">
            <v>36.25</v>
          </cell>
        </row>
        <row r="343">
          <cell r="B343" t="str">
            <v>VCY</v>
          </cell>
          <cell r="C343" t="str">
            <v>Johnson</v>
          </cell>
          <cell r="D343" t="str">
            <v>Elizabeth</v>
          </cell>
          <cell r="E343">
            <v>1</v>
          </cell>
          <cell r="F343">
            <v>18035</v>
          </cell>
          <cell r="H343">
            <v>0.05</v>
          </cell>
          <cell r="I343" t="str">
            <v>Yes</v>
          </cell>
          <cell r="L343">
            <v>36.25</v>
          </cell>
        </row>
        <row r="344">
          <cell r="B344" t="str">
            <v>VCY</v>
          </cell>
          <cell r="C344" t="str">
            <v>Kay</v>
          </cell>
          <cell r="D344" t="str">
            <v>Dawn</v>
          </cell>
          <cell r="E344">
            <v>1</v>
          </cell>
          <cell r="F344">
            <v>18025</v>
          </cell>
          <cell r="H344">
            <v>0.05</v>
          </cell>
          <cell r="I344" t="str">
            <v>Yes</v>
          </cell>
          <cell r="L344">
            <v>36.25</v>
          </cell>
        </row>
        <row r="345">
          <cell r="B345" t="str">
            <v>VCY</v>
          </cell>
          <cell r="C345" t="str">
            <v>Ledger</v>
          </cell>
          <cell r="D345" t="str">
            <v>Shirley</v>
          </cell>
          <cell r="E345">
            <v>0.80000001192092896</v>
          </cell>
          <cell r="F345">
            <v>18504</v>
          </cell>
          <cell r="I345" t="str">
            <v>Ex-CAG</v>
          </cell>
          <cell r="L345">
            <v>29</v>
          </cell>
        </row>
        <row r="346">
          <cell r="B346" t="str">
            <v>VCY</v>
          </cell>
          <cell r="C346" t="str">
            <v>Lewis</v>
          </cell>
          <cell r="D346" t="str">
            <v>Thomas</v>
          </cell>
          <cell r="E346">
            <v>1</v>
          </cell>
          <cell r="F346">
            <v>25375</v>
          </cell>
          <cell r="H346">
            <v>0.05</v>
          </cell>
          <cell r="I346" t="str">
            <v>Yes</v>
          </cell>
          <cell r="L346">
            <v>36.25</v>
          </cell>
        </row>
        <row r="347">
          <cell r="B347" t="str">
            <v>VCY</v>
          </cell>
          <cell r="C347" t="str">
            <v>Lingard</v>
          </cell>
          <cell r="D347" t="str">
            <v>Helen</v>
          </cell>
          <cell r="E347">
            <v>1</v>
          </cell>
          <cell r="F347">
            <v>17763</v>
          </cell>
          <cell r="H347">
            <v>0.05</v>
          </cell>
          <cell r="I347" t="str">
            <v>Yes</v>
          </cell>
          <cell r="L347">
            <v>36.25</v>
          </cell>
        </row>
        <row r="348">
          <cell r="B348" t="str">
            <v>VCY</v>
          </cell>
          <cell r="C348" t="str">
            <v>McKeown</v>
          </cell>
          <cell r="D348" t="str">
            <v>Neil</v>
          </cell>
          <cell r="E348">
            <v>1</v>
          </cell>
          <cell r="F348">
            <v>18296</v>
          </cell>
          <cell r="H348">
            <v>0.05</v>
          </cell>
          <cell r="I348" t="str">
            <v>Yes</v>
          </cell>
          <cell r="L348">
            <v>36.25</v>
          </cell>
        </row>
        <row r="349">
          <cell r="B349" t="str">
            <v>VCY</v>
          </cell>
          <cell r="C349" t="str">
            <v>McReynolds</v>
          </cell>
          <cell r="D349" t="str">
            <v>Malcolm</v>
          </cell>
          <cell r="E349">
            <v>0.80000001192092896</v>
          </cell>
          <cell r="F349">
            <v>16920</v>
          </cell>
          <cell r="I349" t="str">
            <v>Ex-CAG</v>
          </cell>
          <cell r="L349">
            <v>29</v>
          </cell>
        </row>
        <row r="350">
          <cell r="B350" t="str">
            <v>VCY</v>
          </cell>
          <cell r="C350" t="str">
            <v>McReynolds</v>
          </cell>
          <cell r="D350" t="str">
            <v>Mark</v>
          </cell>
          <cell r="E350">
            <v>1</v>
          </cell>
          <cell r="F350">
            <v>25000</v>
          </cell>
          <cell r="I350" t="str">
            <v>Ex-CAG</v>
          </cell>
          <cell r="L350">
            <v>36.25</v>
          </cell>
        </row>
        <row r="351">
          <cell r="B351" t="str">
            <v>VCY</v>
          </cell>
          <cell r="C351" t="str">
            <v>Parry</v>
          </cell>
          <cell r="D351" t="str">
            <v>Sheila</v>
          </cell>
          <cell r="E351">
            <v>0.6600000262260437</v>
          </cell>
          <cell r="F351">
            <v>13000</v>
          </cell>
          <cell r="H351">
            <v>0.05</v>
          </cell>
          <cell r="I351" t="str">
            <v>Yes</v>
          </cell>
          <cell r="L351">
            <v>24</v>
          </cell>
        </row>
        <row r="352">
          <cell r="B352" t="str">
            <v>VCY</v>
          </cell>
          <cell r="C352" t="str">
            <v>Ridley</v>
          </cell>
          <cell r="D352" t="str">
            <v>Sandra</v>
          </cell>
          <cell r="E352">
            <v>1</v>
          </cell>
          <cell r="F352">
            <v>38139</v>
          </cell>
          <cell r="I352" t="str">
            <v>Ex-CAG</v>
          </cell>
          <cell r="J352" t="str">
            <v>Yes</v>
          </cell>
          <cell r="L352">
            <v>36.25</v>
          </cell>
        </row>
        <row r="353">
          <cell r="B353" t="str">
            <v>VCY</v>
          </cell>
          <cell r="C353" t="str">
            <v>Robertson</v>
          </cell>
          <cell r="D353" t="str">
            <v>Vivienne</v>
          </cell>
          <cell r="E353">
            <v>1</v>
          </cell>
          <cell r="F353">
            <v>19982</v>
          </cell>
          <cell r="I353" t="str">
            <v>Ex-CAG</v>
          </cell>
          <cell r="L353">
            <v>36.25</v>
          </cell>
        </row>
        <row r="354">
          <cell r="B354" t="str">
            <v>VCY</v>
          </cell>
          <cell r="C354" t="str">
            <v>Roxburgh</v>
          </cell>
          <cell r="D354" t="str">
            <v>Shelagh</v>
          </cell>
          <cell r="E354">
            <v>1</v>
          </cell>
          <cell r="F354">
            <v>18856</v>
          </cell>
          <cell r="H354">
            <v>0.05</v>
          </cell>
          <cell r="I354" t="str">
            <v>Yes</v>
          </cell>
          <cell r="L354">
            <v>36.25</v>
          </cell>
        </row>
        <row r="355">
          <cell r="B355" t="str">
            <v>VCY</v>
          </cell>
          <cell r="C355" t="str">
            <v>Stretton</v>
          </cell>
          <cell r="D355" t="str">
            <v>Eileen</v>
          </cell>
          <cell r="E355">
            <v>1</v>
          </cell>
          <cell r="F355">
            <v>19982</v>
          </cell>
          <cell r="I355" t="str">
            <v>Ex-CAG</v>
          </cell>
          <cell r="L355">
            <v>36.25</v>
          </cell>
        </row>
        <row r="356">
          <cell r="B356" t="str">
            <v>VCY</v>
          </cell>
          <cell r="C356" t="str">
            <v>Tunstall</v>
          </cell>
          <cell r="D356" t="str">
            <v>Vivien</v>
          </cell>
          <cell r="E356">
            <v>1</v>
          </cell>
          <cell r="F356">
            <v>20044</v>
          </cell>
          <cell r="I356" t="str">
            <v>Ex-CAG</v>
          </cell>
          <cell r="L356">
            <v>36.25</v>
          </cell>
        </row>
        <row r="357">
          <cell r="B357" t="str">
            <v>VCY</v>
          </cell>
          <cell r="C357" t="str">
            <v>Werry</v>
          </cell>
          <cell r="D357" t="str">
            <v>Sandra</v>
          </cell>
          <cell r="E357">
            <v>0.80000001192092896</v>
          </cell>
          <cell r="F357">
            <v>15986</v>
          </cell>
          <cell r="I357" t="str">
            <v>Ex-CAG</v>
          </cell>
          <cell r="L357">
            <v>29</v>
          </cell>
        </row>
        <row r="358">
          <cell r="B358" t="str">
            <v>VCY</v>
          </cell>
          <cell r="C358" t="str">
            <v>Wileman</v>
          </cell>
          <cell r="D358" t="str">
            <v>Lynne</v>
          </cell>
          <cell r="E358">
            <v>1</v>
          </cell>
          <cell r="F358">
            <v>13533</v>
          </cell>
          <cell r="H358">
            <v>0.05</v>
          </cell>
          <cell r="I358" t="str">
            <v>Yes</v>
          </cell>
          <cell r="L358">
            <v>36.25</v>
          </cell>
        </row>
        <row r="359">
          <cell r="B359" t="str">
            <v>VCY</v>
          </cell>
          <cell r="C359" t="str">
            <v>Yapp</v>
          </cell>
          <cell r="D359" t="str">
            <v>Robin</v>
          </cell>
          <cell r="E359">
            <v>1</v>
          </cell>
          <cell r="F359">
            <v>19688</v>
          </cell>
          <cell r="I359" t="str">
            <v>Ex-CAG</v>
          </cell>
          <cell r="L359">
            <v>36.25</v>
          </cell>
        </row>
        <row r="360">
          <cell r="B360" t="str">
            <v>VDY</v>
          </cell>
          <cell r="C360" t="str">
            <v>Bevan</v>
          </cell>
          <cell r="D360" t="str">
            <v>Tim</v>
          </cell>
          <cell r="E360">
            <v>1</v>
          </cell>
          <cell r="F360">
            <v>28325</v>
          </cell>
          <cell r="I360" t="str">
            <v>Ex-CAG</v>
          </cell>
          <cell r="J360" t="str">
            <v>Yes</v>
          </cell>
          <cell r="L360">
            <v>36.25</v>
          </cell>
        </row>
        <row r="361">
          <cell r="B361" t="str">
            <v>VDY</v>
          </cell>
          <cell r="C361" t="str">
            <v>Haines</v>
          </cell>
          <cell r="D361" t="str">
            <v>Jennifer</v>
          </cell>
          <cell r="E361">
            <v>1</v>
          </cell>
          <cell r="F361">
            <v>10873</v>
          </cell>
          <cell r="H361">
            <v>0.05</v>
          </cell>
          <cell r="I361" t="str">
            <v>Yes</v>
          </cell>
          <cell r="L361">
            <v>36.25</v>
          </cell>
        </row>
        <row r="362">
          <cell r="B362" t="str">
            <v>VDY</v>
          </cell>
          <cell r="C362" t="str">
            <v>Pressley</v>
          </cell>
          <cell r="D362" t="str">
            <v>Janet</v>
          </cell>
          <cell r="E362">
            <v>1</v>
          </cell>
          <cell r="F362">
            <v>29097</v>
          </cell>
          <cell r="H362">
            <v>0.05</v>
          </cell>
          <cell r="I362" t="str">
            <v>Yes</v>
          </cell>
          <cell r="J362" t="str">
            <v>Yes</v>
          </cell>
          <cell r="L362">
            <v>36.25</v>
          </cell>
        </row>
        <row r="363">
          <cell r="B363" t="str">
            <v>VPM</v>
          </cell>
          <cell r="C363" t="str">
            <v>Cholwill</v>
          </cell>
          <cell r="D363" t="str">
            <v>Valerie</v>
          </cell>
          <cell r="E363">
            <v>1</v>
          </cell>
          <cell r="F363">
            <v>16480</v>
          </cell>
          <cell r="H363">
            <v>0.05</v>
          </cell>
          <cell r="I363" t="str">
            <v>Yes</v>
          </cell>
          <cell r="L363">
            <v>36.25</v>
          </cell>
        </row>
        <row r="364">
          <cell r="B364" t="str">
            <v>VPM</v>
          </cell>
          <cell r="C364" t="str">
            <v>Colburn</v>
          </cell>
          <cell r="D364" t="str">
            <v>Vera</v>
          </cell>
          <cell r="E364">
            <v>1</v>
          </cell>
          <cell r="F364">
            <v>15450</v>
          </cell>
          <cell r="H364">
            <v>0.05</v>
          </cell>
          <cell r="I364" t="str">
            <v>Yes</v>
          </cell>
          <cell r="L364">
            <v>36.25</v>
          </cell>
        </row>
        <row r="365">
          <cell r="B365" t="str">
            <v>VPM</v>
          </cell>
          <cell r="C365" t="str">
            <v>Hawgood</v>
          </cell>
          <cell r="D365" t="str">
            <v>Colin</v>
          </cell>
          <cell r="E365">
            <v>1</v>
          </cell>
          <cell r="F365">
            <v>27359</v>
          </cell>
          <cell r="H365">
            <v>0.05</v>
          </cell>
          <cell r="I365" t="str">
            <v>Yes</v>
          </cell>
          <cell r="L365">
            <v>36.25</v>
          </cell>
        </row>
        <row r="366">
          <cell r="B366" t="str">
            <v>VPM</v>
          </cell>
          <cell r="C366" t="str">
            <v>Holland</v>
          </cell>
          <cell r="D366" t="str">
            <v>Susan</v>
          </cell>
          <cell r="E366">
            <v>1</v>
          </cell>
          <cell r="F366">
            <v>24700</v>
          </cell>
          <cell r="H366">
            <v>0.05</v>
          </cell>
          <cell r="I366" t="str">
            <v>Yes</v>
          </cell>
          <cell r="L366">
            <v>36.25</v>
          </cell>
        </row>
        <row r="367">
          <cell r="B367" t="str">
            <v>VPM</v>
          </cell>
          <cell r="C367" t="str">
            <v>Lane</v>
          </cell>
          <cell r="D367" t="str">
            <v>Richard</v>
          </cell>
          <cell r="E367">
            <v>1</v>
          </cell>
          <cell r="F367">
            <v>29820</v>
          </cell>
          <cell r="H367">
            <v>0.05</v>
          </cell>
          <cell r="I367" t="str">
            <v>Yes</v>
          </cell>
          <cell r="J367" t="str">
            <v>Yes</v>
          </cell>
          <cell r="L367">
            <v>36.25</v>
          </cell>
        </row>
        <row r="368">
          <cell r="B368" t="str">
            <v>VPM</v>
          </cell>
          <cell r="C368" t="str">
            <v>Marenda</v>
          </cell>
          <cell r="D368" t="str">
            <v>Marco</v>
          </cell>
          <cell r="E368">
            <v>1</v>
          </cell>
          <cell r="F368">
            <v>25000</v>
          </cell>
          <cell r="L368">
            <v>36.25</v>
          </cell>
        </row>
        <row r="369">
          <cell r="B369" t="str">
            <v>VPM</v>
          </cell>
          <cell r="C369" t="str">
            <v>Mison</v>
          </cell>
          <cell r="D369" t="str">
            <v>Susan</v>
          </cell>
          <cell r="E369">
            <v>1</v>
          </cell>
          <cell r="F369">
            <v>31627</v>
          </cell>
          <cell r="H369">
            <v>0.05</v>
          </cell>
          <cell r="I369" t="str">
            <v>Yes</v>
          </cell>
          <cell r="L369">
            <v>36.25</v>
          </cell>
        </row>
        <row r="370">
          <cell r="B370" t="str">
            <v>VPM</v>
          </cell>
          <cell r="C370" t="str">
            <v>Morgan</v>
          </cell>
          <cell r="D370" t="str">
            <v>Evelyn</v>
          </cell>
          <cell r="E370">
            <v>1</v>
          </cell>
          <cell r="F370">
            <v>18000</v>
          </cell>
          <cell r="H370">
            <v>0.05</v>
          </cell>
          <cell r="I370" t="str">
            <v>Yes</v>
          </cell>
          <cell r="L370">
            <v>36.25</v>
          </cell>
        </row>
        <row r="371">
          <cell r="B371" t="str">
            <v>VPM</v>
          </cell>
          <cell r="C371" t="str">
            <v>O'Connor</v>
          </cell>
          <cell r="D371" t="str">
            <v>Michael</v>
          </cell>
          <cell r="E371">
            <v>1</v>
          </cell>
          <cell r="F371">
            <v>31199</v>
          </cell>
          <cell r="H371">
            <v>0.05</v>
          </cell>
          <cell r="I371" t="str">
            <v>Yes</v>
          </cell>
          <cell r="J371" t="str">
            <v>Yes</v>
          </cell>
          <cell r="L371">
            <v>36.25</v>
          </cell>
        </row>
        <row r="372">
          <cell r="B372" t="str">
            <v>VPM</v>
          </cell>
          <cell r="C372" t="str">
            <v>Owusu-Akyaw</v>
          </cell>
          <cell r="D372" t="str">
            <v>Jennifer</v>
          </cell>
          <cell r="E372">
            <v>1</v>
          </cell>
          <cell r="F372">
            <v>22000</v>
          </cell>
          <cell r="L372">
            <v>36.25</v>
          </cell>
        </row>
        <row r="373">
          <cell r="B373" t="str">
            <v>VPM</v>
          </cell>
          <cell r="C373" t="str">
            <v>Pembry</v>
          </cell>
          <cell r="D373" t="str">
            <v>Pauline</v>
          </cell>
          <cell r="E373">
            <v>1</v>
          </cell>
          <cell r="F373">
            <v>36140</v>
          </cell>
          <cell r="H373">
            <v>0.05</v>
          </cell>
          <cell r="I373" t="str">
            <v>Yes</v>
          </cell>
          <cell r="J373" t="str">
            <v>Yes</v>
          </cell>
          <cell r="K373" t="str">
            <v>Yes</v>
          </cell>
          <cell r="L373">
            <v>36.25</v>
          </cell>
        </row>
        <row r="374">
          <cell r="B374" t="str">
            <v>VPM</v>
          </cell>
          <cell r="C374" t="str">
            <v>Springer</v>
          </cell>
          <cell r="D374" t="str">
            <v>Clio</v>
          </cell>
          <cell r="E374">
            <v>0.60000002384185791</v>
          </cell>
          <cell r="F374">
            <v>17000</v>
          </cell>
          <cell r="L374">
            <v>21.75</v>
          </cell>
        </row>
        <row r="375">
          <cell r="B375" t="str">
            <v>VPM</v>
          </cell>
          <cell r="C375" t="str">
            <v>Worby</v>
          </cell>
          <cell r="D375" t="str">
            <v>Betty</v>
          </cell>
          <cell r="E375">
            <v>1</v>
          </cell>
          <cell r="F375">
            <v>22166</v>
          </cell>
          <cell r="H375">
            <v>0.05</v>
          </cell>
          <cell r="I375" t="str">
            <v>Yes</v>
          </cell>
          <cell r="J375" t="str">
            <v>Yes</v>
          </cell>
          <cell r="L375">
            <v>36.25</v>
          </cell>
        </row>
        <row r="376">
          <cell r="B376" t="str">
            <v>VPM</v>
          </cell>
          <cell r="C376" t="str">
            <v>Young</v>
          </cell>
          <cell r="D376" t="str">
            <v>Linda</v>
          </cell>
          <cell r="E376">
            <v>0.80000001192092896</v>
          </cell>
          <cell r="F376">
            <v>20570</v>
          </cell>
          <cell r="H376">
            <v>0.05</v>
          </cell>
          <cell r="I376" t="str">
            <v>Yes</v>
          </cell>
          <cell r="L376">
            <v>29</v>
          </cell>
        </row>
        <row r="377">
          <cell r="B377" t="str">
            <v>VTY</v>
          </cell>
          <cell r="C377" t="str">
            <v>Burns</v>
          </cell>
          <cell r="D377" t="str">
            <v>Joan</v>
          </cell>
          <cell r="E377">
            <v>1</v>
          </cell>
          <cell r="F377">
            <v>13000</v>
          </cell>
          <cell r="I377" t="str">
            <v>Ex-CAG</v>
          </cell>
          <cell r="L377">
            <v>36.25</v>
          </cell>
        </row>
        <row r="378">
          <cell r="B378" t="str">
            <v>VTY</v>
          </cell>
          <cell r="C378" t="str">
            <v>Caddy</v>
          </cell>
          <cell r="D378" t="str">
            <v>Deborah</v>
          </cell>
          <cell r="E378">
            <v>0.18999999761581421</v>
          </cell>
          <cell r="F378">
            <v>1835</v>
          </cell>
          <cell r="H378">
            <v>0.05</v>
          </cell>
          <cell r="I378" t="str">
            <v>Yes</v>
          </cell>
          <cell r="L378">
            <v>7</v>
          </cell>
        </row>
        <row r="379">
          <cell r="B379" t="str">
            <v>VTY</v>
          </cell>
          <cell r="C379" t="str">
            <v>Everitt</v>
          </cell>
          <cell r="D379" t="str">
            <v>Julie</v>
          </cell>
          <cell r="E379">
            <v>1</v>
          </cell>
          <cell r="F379">
            <v>10797</v>
          </cell>
          <cell r="H379">
            <v>0.05</v>
          </cell>
          <cell r="I379" t="str">
            <v>Yes</v>
          </cell>
          <cell r="L379">
            <v>36.25</v>
          </cell>
        </row>
        <row r="380">
          <cell r="B380" t="str">
            <v>VTY</v>
          </cell>
          <cell r="C380" t="str">
            <v>Fisher</v>
          </cell>
          <cell r="D380" t="str">
            <v>Diane</v>
          </cell>
          <cell r="E380">
            <v>1</v>
          </cell>
          <cell r="F380">
            <v>11500</v>
          </cell>
          <cell r="L380">
            <v>36.25</v>
          </cell>
        </row>
        <row r="381">
          <cell r="B381" t="str">
            <v>VTY</v>
          </cell>
          <cell r="C381" t="str">
            <v>Fletcher</v>
          </cell>
          <cell r="D381" t="str">
            <v>Clare</v>
          </cell>
          <cell r="E381">
            <v>1</v>
          </cell>
          <cell r="F381">
            <v>10873</v>
          </cell>
          <cell r="L381">
            <v>36.25</v>
          </cell>
        </row>
        <row r="382">
          <cell r="B382" t="str">
            <v>VTY</v>
          </cell>
          <cell r="C382" t="str">
            <v>Garland</v>
          </cell>
          <cell r="D382" t="str">
            <v>Elizabeth</v>
          </cell>
          <cell r="E382">
            <v>0.68999999761581421</v>
          </cell>
          <cell r="F382">
            <v>7750</v>
          </cell>
          <cell r="I382" t="str">
            <v>Ex-CAG</v>
          </cell>
          <cell r="L382">
            <v>25</v>
          </cell>
        </row>
        <row r="383">
          <cell r="B383" t="str">
            <v>VTY</v>
          </cell>
          <cell r="C383" t="str">
            <v>Hewitt</v>
          </cell>
          <cell r="D383" t="str">
            <v>Chris</v>
          </cell>
          <cell r="E383">
            <v>1</v>
          </cell>
          <cell r="F383">
            <v>10000</v>
          </cell>
          <cell r="L383">
            <v>36.25</v>
          </cell>
        </row>
        <row r="384">
          <cell r="B384" t="str">
            <v>VTY</v>
          </cell>
          <cell r="C384" t="str">
            <v>Holyland</v>
          </cell>
          <cell r="D384" t="str">
            <v>Donna</v>
          </cell>
          <cell r="E384">
            <v>1</v>
          </cell>
          <cell r="F384">
            <v>9500</v>
          </cell>
          <cell r="L384">
            <v>36.25</v>
          </cell>
        </row>
        <row r="385">
          <cell r="B385" t="str">
            <v>VTY</v>
          </cell>
          <cell r="C385" t="str">
            <v>Isaac</v>
          </cell>
          <cell r="D385" t="str">
            <v>Barbara</v>
          </cell>
          <cell r="E385">
            <v>1</v>
          </cell>
          <cell r="F385">
            <v>10873</v>
          </cell>
          <cell r="H385">
            <v>0.05</v>
          </cell>
          <cell r="I385" t="str">
            <v>Yes</v>
          </cell>
          <cell r="L385">
            <v>36.25</v>
          </cell>
        </row>
        <row r="386">
          <cell r="B386" t="str">
            <v>VTY</v>
          </cell>
          <cell r="C386" t="str">
            <v>James</v>
          </cell>
          <cell r="D386" t="str">
            <v>Ellen</v>
          </cell>
          <cell r="E386">
            <v>1</v>
          </cell>
          <cell r="F386">
            <v>10835</v>
          </cell>
          <cell r="H386">
            <v>0.05</v>
          </cell>
          <cell r="I386" t="str">
            <v>Yes</v>
          </cell>
          <cell r="L386">
            <v>36.25</v>
          </cell>
        </row>
        <row r="387">
          <cell r="B387" t="str">
            <v>VTY</v>
          </cell>
          <cell r="C387" t="str">
            <v>Lindsay</v>
          </cell>
          <cell r="D387" t="str">
            <v>Claire</v>
          </cell>
          <cell r="E387">
            <v>0.55000001192092896</v>
          </cell>
          <cell r="F387">
            <v>5459</v>
          </cell>
          <cell r="H387">
            <v>0.05</v>
          </cell>
          <cell r="I387" t="str">
            <v>Yes</v>
          </cell>
          <cell r="L387">
            <v>20</v>
          </cell>
        </row>
        <row r="388">
          <cell r="B388" t="str">
            <v>VTY</v>
          </cell>
          <cell r="C388" t="str">
            <v>Lusty</v>
          </cell>
          <cell r="D388" t="str">
            <v>Kellie</v>
          </cell>
          <cell r="E388">
            <v>1</v>
          </cell>
          <cell r="F388">
            <v>10797</v>
          </cell>
          <cell r="L388">
            <v>36.25</v>
          </cell>
        </row>
        <row r="389">
          <cell r="B389" t="str">
            <v>VTY</v>
          </cell>
          <cell r="C389" t="str">
            <v>Maycock</v>
          </cell>
          <cell r="D389" t="str">
            <v>Ann</v>
          </cell>
          <cell r="E389">
            <v>1</v>
          </cell>
          <cell r="F389">
            <v>11500</v>
          </cell>
          <cell r="L389">
            <v>36.25</v>
          </cell>
        </row>
        <row r="390">
          <cell r="B390" t="str">
            <v>VTY</v>
          </cell>
          <cell r="C390" t="str">
            <v>McNaught</v>
          </cell>
          <cell r="D390" t="str">
            <v>Melanie</v>
          </cell>
          <cell r="E390">
            <v>0.62000000476837158</v>
          </cell>
          <cell r="F390">
            <v>5897</v>
          </cell>
          <cell r="H390">
            <v>0.05</v>
          </cell>
          <cell r="I390" t="str">
            <v>Yes</v>
          </cell>
          <cell r="L390">
            <v>22.5</v>
          </cell>
        </row>
        <row r="391">
          <cell r="B391" t="str">
            <v>VTY</v>
          </cell>
          <cell r="C391" t="str">
            <v>Osborne</v>
          </cell>
          <cell r="D391" t="str">
            <v>Tammi</v>
          </cell>
          <cell r="E391">
            <v>1</v>
          </cell>
          <cell r="F391">
            <v>9500</v>
          </cell>
          <cell r="L391">
            <v>36.25</v>
          </cell>
        </row>
        <row r="392">
          <cell r="B392" t="str">
            <v>VTY</v>
          </cell>
          <cell r="C392" t="str">
            <v>Owens</v>
          </cell>
          <cell r="D392" t="str">
            <v>Cathy</v>
          </cell>
          <cell r="E392">
            <v>1</v>
          </cell>
          <cell r="F392">
            <v>9500</v>
          </cell>
          <cell r="L392">
            <v>36.25</v>
          </cell>
        </row>
        <row r="393">
          <cell r="B393" t="str">
            <v>VTY</v>
          </cell>
          <cell r="C393" t="str">
            <v>Parkinson</v>
          </cell>
          <cell r="D393" t="str">
            <v>Janet</v>
          </cell>
          <cell r="E393">
            <v>1</v>
          </cell>
          <cell r="F393">
            <v>11175</v>
          </cell>
          <cell r="I393" t="str">
            <v>Ex-CAG</v>
          </cell>
          <cell r="L393">
            <v>36.25</v>
          </cell>
        </row>
        <row r="394">
          <cell r="B394" t="str">
            <v>VTY</v>
          </cell>
          <cell r="C394" t="str">
            <v>Pratt</v>
          </cell>
          <cell r="D394" t="str">
            <v>Suzanne</v>
          </cell>
          <cell r="E394">
            <v>1</v>
          </cell>
          <cell r="F394">
            <v>11177</v>
          </cell>
          <cell r="I394" t="str">
            <v>Ex-CAG</v>
          </cell>
          <cell r="L394">
            <v>36.25</v>
          </cell>
        </row>
        <row r="395">
          <cell r="B395" t="str">
            <v>VTY</v>
          </cell>
          <cell r="C395" t="str">
            <v>Sheikh</v>
          </cell>
          <cell r="D395" t="str">
            <v>Shenaz</v>
          </cell>
          <cell r="E395">
            <v>0.55000001192092896</v>
          </cell>
          <cell r="F395">
            <v>5523</v>
          </cell>
          <cell r="H395">
            <v>0.05</v>
          </cell>
          <cell r="I395" t="str">
            <v>Yes</v>
          </cell>
          <cell r="L395">
            <v>20</v>
          </cell>
        </row>
        <row r="396">
          <cell r="B396" t="str">
            <v>VTY</v>
          </cell>
          <cell r="C396" t="str">
            <v>Swaby</v>
          </cell>
          <cell r="D396" t="str">
            <v>Angela</v>
          </cell>
          <cell r="E396">
            <v>1</v>
          </cell>
          <cell r="F396">
            <v>12269</v>
          </cell>
          <cell r="I396" t="str">
            <v>Ex-CAG</v>
          </cell>
          <cell r="L396">
            <v>36.25</v>
          </cell>
        </row>
        <row r="397">
          <cell r="B397" t="str">
            <v>VTY</v>
          </cell>
          <cell r="C397" t="str">
            <v>Tranter</v>
          </cell>
          <cell r="D397" t="str">
            <v>Yvonne</v>
          </cell>
          <cell r="E397">
            <v>1</v>
          </cell>
          <cell r="F397">
            <v>9500</v>
          </cell>
          <cell r="H397">
            <v>0.05</v>
          </cell>
          <cell r="I397" t="str">
            <v>Yes</v>
          </cell>
          <cell r="L397">
            <v>36.25</v>
          </cell>
        </row>
        <row r="398">
          <cell r="B398" t="str">
            <v>VTY</v>
          </cell>
          <cell r="C398" t="str">
            <v>Wood</v>
          </cell>
          <cell r="D398" t="str">
            <v>Teresa</v>
          </cell>
          <cell r="E398">
            <v>1</v>
          </cell>
          <cell r="F398">
            <v>14834</v>
          </cell>
          <cell r="I398" t="str">
            <v>Ex-CAG</v>
          </cell>
          <cell r="L398">
            <v>36.25</v>
          </cell>
        </row>
        <row r="399">
          <cell r="B399" t="str">
            <v>VVY</v>
          </cell>
          <cell r="C399" t="str">
            <v>Armson</v>
          </cell>
          <cell r="D399" t="str">
            <v>Susan</v>
          </cell>
          <cell r="E399">
            <v>1</v>
          </cell>
          <cell r="F399">
            <v>12000</v>
          </cell>
          <cell r="I399" t="str">
            <v>Ex-CAG</v>
          </cell>
          <cell r="L399">
            <v>36.25</v>
          </cell>
        </row>
        <row r="400">
          <cell r="B400" t="str">
            <v>VVY</v>
          </cell>
          <cell r="C400" t="str">
            <v>Bali</v>
          </cell>
          <cell r="D400" t="str">
            <v>Rekha</v>
          </cell>
          <cell r="E400">
            <v>1</v>
          </cell>
          <cell r="F400">
            <v>17000</v>
          </cell>
          <cell r="L400">
            <v>36.25</v>
          </cell>
        </row>
        <row r="401">
          <cell r="B401" t="str">
            <v>VVY</v>
          </cell>
          <cell r="C401" t="str">
            <v>Barnes</v>
          </cell>
          <cell r="D401" t="str">
            <v>Michael</v>
          </cell>
          <cell r="E401">
            <v>1</v>
          </cell>
          <cell r="F401">
            <v>17000</v>
          </cell>
          <cell r="L401">
            <v>36.25</v>
          </cell>
        </row>
        <row r="402">
          <cell r="B402" t="str">
            <v>VVY</v>
          </cell>
          <cell r="C402" t="str">
            <v>Beech</v>
          </cell>
          <cell r="D402" t="str">
            <v>Lara</v>
          </cell>
          <cell r="E402">
            <v>1</v>
          </cell>
          <cell r="F402">
            <v>19400</v>
          </cell>
          <cell r="I402" t="str">
            <v>Ex-CAG</v>
          </cell>
          <cell r="L402">
            <v>36.25</v>
          </cell>
        </row>
        <row r="403">
          <cell r="B403" t="str">
            <v>VVY</v>
          </cell>
          <cell r="C403" t="str">
            <v>Booth</v>
          </cell>
          <cell r="D403" t="str">
            <v>Rebecca</v>
          </cell>
          <cell r="E403">
            <v>1</v>
          </cell>
          <cell r="F403">
            <v>19400</v>
          </cell>
          <cell r="I403" t="str">
            <v>Ex-CAG</v>
          </cell>
          <cell r="L403">
            <v>36.25</v>
          </cell>
        </row>
        <row r="404">
          <cell r="B404" t="str">
            <v>VVY</v>
          </cell>
          <cell r="C404" t="str">
            <v>Bradshaw</v>
          </cell>
          <cell r="D404" t="str">
            <v>Jeffrey</v>
          </cell>
          <cell r="E404">
            <v>1</v>
          </cell>
          <cell r="F404">
            <v>26755</v>
          </cell>
          <cell r="I404" t="str">
            <v>Ex-CAG</v>
          </cell>
          <cell r="L404">
            <v>36.25</v>
          </cell>
        </row>
        <row r="405">
          <cell r="B405" t="str">
            <v>VVY</v>
          </cell>
          <cell r="C405" t="str">
            <v>Bramwell</v>
          </cell>
          <cell r="D405" t="str">
            <v>Mark</v>
          </cell>
          <cell r="E405">
            <v>1</v>
          </cell>
          <cell r="F405">
            <v>28704</v>
          </cell>
          <cell r="I405" t="str">
            <v>Ex-CAG</v>
          </cell>
          <cell r="L405">
            <v>36.25</v>
          </cell>
        </row>
        <row r="406">
          <cell r="B406" t="str">
            <v>VVY</v>
          </cell>
          <cell r="C406" t="str">
            <v>Duffy</v>
          </cell>
          <cell r="D406" t="str">
            <v>Barry</v>
          </cell>
          <cell r="E406">
            <v>1</v>
          </cell>
          <cell r="F406">
            <v>25353</v>
          </cell>
          <cell r="I406" t="str">
            <v>Ex-CAG</v>
          </cell>
          <cell r="J406" t="str">
            <v>Yes</v>
          </cell>
          <cell r="L406">
            <v>36.25</v>
          </cell>
        </row>
        <row r="407">
          <cell r="B407" t="str">
            <v>VVY</v>
          </cell>
          <cell r="C407" t="str">
            <v>Ellway</v>
          </cell>
          <cell r="D407" t="str">
            <v>Ruth</v>
          </cell>
          <cell r="E407">
            <v>1</v>
          </cell>
          <cell r="F407">
            <v>18000</v>
          </cell>
          <cell r="L407">
            <v>36.25</v>
          </cell>
        </row>
        <row r="408">
          <cell r="B408" t="str">
            <v>VVY</v>
          </cell>
          <cell r="C408" t="str">
            <v>Fawcett</v>
          </cell>
          <cell r="D408" t="str">
            <v>Geoffrey</v>
          </cell>
          <cell r="E408">
            <v>1</v>
          </cell>
          <cell r="F408">
            <v>18000</v>
          </cell>
          <cell r="L408">
            <v>36.25</v>
          </cell>
        </row>
        <row r="409">
          <cell r="B409" t="str">
            <v>VVY</v>
          </cell>
          <cell r="C409" t="str">
            <v>Ferguson</v>
          </cell>
          <cell r="D409" t="str">
            <v>Sarah</v>
          </cell>
          <cell r="E409">
            <v>0.75</v>
          </cell>
          <cell r="F409">
            <v>16359</v>
          </cell>
          <cell r="I409" t="str">
            <v>Ex-CAG</v>
          </cell>
          <cell r="L409">
            <v>27.190000534057617</v>
          </cell>
        </row>
        <row r="410">
          <cell r="B410" t="str">
            <v>VVY</v>
          </cell>
          <cell r="C410" t="str">
            <v>French</v>
          </cell>
          <cell r="D410" t="str">
            <v>John</v>
          </cell>
          <cell r="E410">
            <v>1</v>
          </cell>
          <cell r="F410">
            <v>18000</v>
          </cell>
          <cell r="I410" t="str">
            <v>Ex-CAG</v>
          </cell>
          <cell r="L410">
            <v>36.25</v>
          </cell>
        </row>
        <row r="411">
          <cell r="B411" t="str">
            <v>VVY</v>
          </cell>
          <cell r="C411" t="str">
            <v>Haskell</v>
          </cell>
          <cell r="D411" t="str">
            <v>Deborah</v>
          </cell>
          <cell r="E411">
            <v>1</v>
          </cell>
          <cell r="F411">
            <v>18000</v>
          </cell>
          <cell r="I411" t="str">
            <v>Ex-CAG</v>
          </cell>
          <cell r="L411">
            <v>36.25</v>
          </cell>
        </row>
        <row r="412">
          <cell r="B412" t="str">
            <v>VVY</v>
          </cell>
          <cell r="C412" t="str">
            <v>Hussain</v>
          </cell>
          <cell r="D412" t="str">
            <v>Abbas</v>
          </cell>
          <cell r="E412">
            <v>1</v>
          </cell>
          <cell r="F412">
            <v>24695</v>
          </cell>
          <cell r="I412" t="str">
            <v>Ex-CAG</v>
          </cell>
          <cell r="L412">
            <v>36.25</v>
          </cell>
        </row>
        <row r="413">
          <cell r="B413" t="str">
            <v>VVY</v>
          </cell>
          <cell r="C413" t="str">
            <v>Johal</v>
          </cell>
          <cell r="D413" t="str">
            <v>Rajinder</v>
          </cell>
          <cell r="E413">
            <v>1</v>
          </cell>
          <cell r="F413">
            <v>17000</v>
          </cell>
          <cell r="L413">
            <v>36.25</v>
          </cell>
        </row>
        <row r="414">
          <cell r="B414" t="str">
            <v>VVY</v>
          </cell>
          <cell r="C414" t="str">
            <v>Karatella</v>
          </cell>
          <cell r="D414" t="str">
            <v>Shabir</v>
          </cell>
          <cell r="E414">
            <v>1</v>
          </cell>
          <cell r="F414">
            <v>21896</v>
          </cell>
          <cell r="I414" t="str">
            <v>Ex-CAG</v>
          </cell>
          <cell r="L414">
            <v>36.25</v>
          </cell>
        </row>
        <row r="415">
          <cell r="B415" t="str">
            <v>VVY</v>
          </cell>
          <cell r="C415" t="str">
            <v>Kenny</v>
          </cell>
          <cell r="D415" t="str">
            <v>Owen</v>
          </cell>
          <cell r="E415">
            <v>1</v>
          </cell>
          <cell r="F415">
            <v>20111</v>
          </cell>
          <cell r="H415">
            <v>0.05</v>
          </cell>
          <cell r="I415" t="str">
            <v>Yes</v>
          </cell>
          <cell r="L415">
            <v>36.25</v>
          </cell>
        </row>
        <row r="416">
          <cell r="B416" t="str">
            <v>VVY</v>
          </cell>
          <cell r="C416" t="str">
            <v>Laxman</v>
          </cell>
          <cell r="D416" t="str">
            <v>Rajesh</v>
          </cell>
          <cell r="E416">
            <v>1</v>
          </cell>
          <cell r="F416">
            <v>18000</v>
          </cell>
          <cell r="L416">
            <v>36.25</v>
          </cell>
        </row>
        <row r="417">
          <cell r="B417" t="str">
            <v>VVY</v>
          </cell>
          <cell r="C417" t="str">
            <v>Lee</v>
          </cell>
          <cell r="D417" t="str">
            <v>John</v>
          </cell>
          <cell r="E417">
            <v>1</v>
          </cell>
          <cell r="F417">
            <v>38000</v>
          </cell>
          <cell r="I417" t="str">
            <v>Ex-CAG</v>
          </cell>
          <cell r="J417" t="str">
            <v>Yes</v>
          </cell>
          <cell r="K417" t="str">
            <v>Yes</v>
          </cell>
          <cell r="L417">
            <v>36.25</v>
          </cell>
        </row>
        <row r="418">
          <cell r="B418" t="str">
            <v>VVY</v>
          </cell>
          <cell r="C418" t="str">
            <v>Maitland</v>
          </cell>
          <cell r="D418" t="str">
            <v>Richard</v>
          </cell>
          <cell r="E418">
            <v>1</v>
          </cell>
          <cell r="F418">
            <v>21000</v>
          </cell>
          <cell r="H418">
            <v>0.05</v>
          </cell>
          <cell r="I418" t="str">
            <v>Yes</v>
          </cell>
          <cell r="L418">
            <v>36.25</v>
          </cell>
        </row>
        <row r="419">
          <cell r="B419" t="str">
            <v>VVY</v>
          </cell>
          <cell r="C419" t="str">
            <v>Mann</v>
          </cell>
          <cell r="D419" t="str">
            <v>Bhaljinder</v>
          </cell>
          <cell r="E419">
            <v>1</v>
          </cell>
          <cell r="F419">
            <v>17000</v>
          </cell>
          <cell r="L419">
            <v>36.25</v>
          </cell>
        </row>
        <row r="420">
          <cell r="B420" t="str">
            <v>VVY</v>
          </cell>
          <cell r="C420" t="str">
            <v>Mardle</v>
          </cell>
          <cell r="D420" t="str">
            <v>Kevin</v>
          </cell>
          <cell r="E420">
            <v>1</v>
          </cell>
          <cell r="F420">
            <v>20075</v>
          </cell>
          <cell r="H420">
            <v>0.05</v>
          </cell>
          <cell r="I420" t="str">
            <v>Yes</v>
          </cell>
          <cell r="L420">
            <v>36.25</v>
          </cell>
        </row>
        <row r="421">
          <cell r="B421" t="str">
            <v>VVY</v>
          </cell>
          <cell r="C421" t="str">
            <v>Marr</v>
          </cell>
          <cell r="D421" t="str">
            <v>Vickie</v>
          </cell>
          <cell r="E421">
            <v>1</v>
          </cell>
          <cell r="F421">
            <v>17000</v>
          </cell>
          <cell r="L421">
            <v>36.25</v>
          </cell>
        </row>
        <row r="422">
          <cell r="B422" t="str">
            <v>VVY</v>
          </cell>
          <cell r="C422" t="str">
            <v>Mason</v>
          </cell>
          <cell r="D422" t="str">
            <v>Rosemary</v>
          </cell>
          <cell r="E422">
            <v>1</v>
          </cell>
          <cell r="F422">
            <v>11000</v>
          </cell>
          <cell r="H422">
            <v>0.05</v>
          </cell>
          <cell r="I422" t="str">
            <v>Yes</v>
          </cell>
          <cell r="L422">
            <v>36.25</v>
          </cell>
        </row>
        <row r="423">
          <cell r="B423" t="str">
            <v>VVY</v>
          </cell>
          <cell r="C423" t="str">
            <v>McCormack</v>
          </cell>
          <cell r="D423" t="str">
            <v>Francis</v>
          </cell>
          <cell r="E423">
            <v>1</v>
          </cell>
          <cell r="F423">
            <v>21896</v>
          </cell>
          <cell r="I423" t="str">
            <v>Ex-CAG</v>
          </cell>
          <cell r="L423">
            <v>36.25</v>
          </cell>
        </row>
        <row r="424">
          <cell r="B424" t="str">
            <v>VVY</v>
          </cell>
          <cell r="C424" t="str">
            <v>Ramji</v>
          </cell>
          <cell r="D424" t="str">
            <v>Naushad</v>
          </cell>
          <cell r="E424">
            <v>1</v>
          </cell>
          <cell r="F424">
            <v>20194</v>
          </cell>
          <cell r="I424" t="str">
            <v>Ex-CAG</v>
          </cell>
          <cell r="L424">
            <v>36.25</v>
          </cell>
        </row>
        <row r="425">
          <cell r="B425" t="str">
            <v>VVY</v>
          </cell>
          <cell r="C425" t="str">
            <v>Rhodes</v>
          </cell>
          <cell r="D425" t="str">
            <v>David</v>
          </cell>
          <cell r="E425">
            <v>1</v>
          </cell>
          <cell r="F425">
            <v>24684</v>
          </cell>
          <cell r="I425" t="str">
            <v>Ex-CAG</v>
          </cell>
          <cell r="L425">
            <v>36.25</v>
          </cell>
        </row>
        <row r="426">
          <cell r="B426" t="str">
            <v>VVY</v>
          </cell>
          <cell r="C426" t="str">
            <v>Sanghera</v>
          </cell>
          <cell r="D426" t="str">
            <v>Mandip</v>
          </cell>
          <cell r="E426">
            <v>1</v>
          </cell>
          <cell r="F426">
            <v>20379</v>
          </cell>
          <cell r="I426" t="str">
            <v>Ex-CAG</v>
          </cell>
          <cell r="L426">
            <v>36.25</v>
          </cell>
        </row>
        <row r="427">
          <cell r="B427" t="str">
            <v>VVY</v>
          </cell>
          <cell r="C427" t="str">
            <v>Shah</v>
          </cell>
          <cell r="D427" t="str">
            <v>Miriam</v>
          </cell>
          <cell r="E427">
            <v>1</v>
          </cell>
          <cell r="F427">
            <v>17000</v>
          </cell>
          <cell r="L427">
            <v>36.25</v>
          </cell>
        </row>
        <row r="428">
          <cell r="B428" t="str">
            <v>VVY</v>
          </cell>
          <cell r="C428" t="str">
            <v>Shinh</v>
          </cell>
          <cell r="D428" t="str">
            <v>Kiran</v>
          </cell>
          <cell r="E428">
            <v>1</v>
          </cell>
          <cell r="F428">
            <v>32199</v>
          </cell>
          <cell r="I428" t="str">
            <v>Ex-CAG</v>
          </cell>
          <cell r="J428" t="str">
            <v>Yes</v>
          </cell>
          <cell r="L428">
            <v>36.25</v>
          </cell>
        </row>
        <row r="429">
          <cell r="B429" t="str">
            <v>VVY</v>
          </cell>
          <cell r="C429" t="str">
            <v>Simpson</v>
          </cell>
          <cell r="D429" t="str">
            <v>Norman</v>
          </cell>
          <cell r="E429">
            <v>1</v>
          </cell>
          <cell r="F429">
            <v>22340</v>
          </cell>
          <cell r="I429" t="str">
            <v>Ex-CAG</v>
          </cell>
          <cell r="L429">
            <v>36.25</v>
          </cell>
        </row>
        <row r="430">
          <cell r="B430" t="str">
            <v>VVY</v>
          </cell>
          <cell r="C430" t="str">
            <v>Smith</v>
          </cell>
          <cell r="D430" t="str">
            <v>Peter</v>
          </cell>
          <cell r="E430">
            <v>1</v>
          </cell>
          <cell r="F430">
            <v>24880</v>
          </cell>
          <cell r="I430" t="str">
            <v>Ex-CAG</v>
          </cell>
          <cell r="L430">
            <v>36.25</v>
          </cell>
        </row>
        <row r="431">
          <cell r="B431" t="str">
            <v>VVY</v>
          </cell>
          <cell r="C431" t="str">
            <v>Smith</v>
          </cell>
          <cell r="D431" t="str">
            <v>Dorothy</v>
          </cell>
          <cell r="E431">
            <v>1</v>
          </cell>
          <cell r="F431">
            <v>11000</v>
          </cell>
          <cell r="I431" t="str">
            <v>Ex-CAG</v>
          </cell>
          <cell r="L431">
            <v>36.25</v>
          </cell>
        </row>
        <row r="432">
          <cell r="B432" t="str">
            <v>VVY</v>
          </cell>
          <cell r="C432" t="str">
            <v>Smyth</v>
          </cell>
          <cell r="D432" t="str">
            <v>Deirdre</v>
          </cell>
          <cell r="E432">
            <v>1</v>
          </cell>
          <cell r="F432">
            <v>15282</v>
          </cell>
          <cell r="H432">
            <v>0.05</v>
          </cell>
          <cell r="I432" t="str">
            <v>Yes</v>
          </cell>
          <cell r="L432">
            <v>36.25</v>
          </cell>
        </row>
        <row r="433">
          <cell r="B433" t="str">
            <v>VVY</v>
          </cell>
          <cell r="C433" t="str">
            <v>Tampion</v>
          </cell>
          <cell r="D433" t="str">
            <v>Andrew</v>
          </cell>
          <cell r="E433">
            <v>1</v>
          </cell>
          <cell r="F433">
            <v>22588</v>
          </cell>
          <cell r="I433" t="str">
            <v>Ex-CAG</v>
          </cell>
          <cell r="L433">
            <v>36.25</v>
          </cell>
        </row>
        <row r="434">
          <cell r="B434" t="str">
            <v>VVY</v>
          </cell>
          <cell r="C434" t="str">
            <v>Tanna</v>
          </cell>
          <cell r="D434" t="str">
            <v>Nilesh</v>
          </cell>
          <cell r="E434">
            <v>1</v>
          </cell>
          <cell r="F434">
            <v>18000</v>
          </cell>
          <cell r="I434" t="str">
            <v>Ex-CAG</v>
          </cell>
          <cell r="L434">
            <v>36.25</v>
          </cell>
        </row>
        <row r="435">
          <cell r="B435" t="str">
            <v>VVY</v>
          </cell>
          <cell r="C435" t="str">
            <v>Tara</v>
          </cell>
          <cell r="D435" t="str">
            <v>Jatinder</v>
          </cell>
          <cell r="E435">
            <v>1</v>
          </cell>
          <cell r="F435">
            <v>23500</v>
          </cell>
          <cell r="I435" t="str">
            <v>Ex-CAG</v>
          </cell>
          <cell r="L435">
            <v>36.25</v>
          </cell>
        </row>
        <row r="436">
          <cell r="B436" t="str">
            <v>VVY</v>
          </cell>
          <cell r="C436" t="str">
            <v>Tebbett</v>
          </cell>
          <cell r="D436" t="str">
            <v>Simon</v>
          </cell>
          <cell r="E436">
            <v>1</v>
          </cell>
          <cell r="F436">
            <v>18000</v>
          </cell>
          <cell r="H436">
            <v>0.05</v>
          </cell>
          <cell r="I436" t="str">
            <v>Yes</v>
          </cell>
          <cell r="L436">
            <v>36.25</v>
          </cell>
        </row>
        <row r="437">
          <cell r="B437" t="str">
            <v>VVY</v>
          </cell>
          <cell r="C437" t="str">
            <v>Trafford</v>
          </cell>
          <cell r="D437" t="str">
            <v>William</v>
          </cell>
          <cell r="E437">
            <v>1</v>
          </cell>
          <cell r="F437">
            <v>24710</v>
          </cell>
          <cell r="I437" t="str">
            <v>Ex-CAG</v>
          </cell>
          <cell r="L437">
            <v>36.25</v>
          </cell>
        </row>
        <row r="438">
          <cell r="B438" t="str">
            <v>VVY</v>
          </cell>
          <cell r="C438" t="str">
            <v>Verma</v>
          </cell>
          <cell r="D438" t="str">
            <v>Bimla</v>
          </cell>
          <cell r="E438">
            <v>1</v>
          </cell>
          <cell r="F438">
            <v>18000</v>
          </cell>
          <cell r="H438">
            <v>0.05</v>
          </cell>
          <cell r="I438" t="str">
            <v>Yes</v>
          </cell>
          <cell r="L438">
            <v>36.25</v>
          </cell>
        </row>
        <row r="439">
          <cell r="B439" t="str">
            <v>VVY</v>
          </cell>
          <cell r="C439" t="str">
            <v>Verrecchia</v>
          </cell>
          <cell r="D439" t="str">
            <v>Ronald</v>
          </cell>
          <cell r="E439">
            <v>1</v>
          </cell>
          <cell r="F439">
            <v>29807</v>
          </cell>
          <cell r="I439" t="str">
            <v>Ex-CAG</v>
          </cell>
          <cell r="L439">
            <v>36.25</v>
          </cell>
        </row>
        <row r="440">
          <cell r="B440" t="str">
            <v>VVY</v>
          </cell>
          <cell r="C440" t="str">
            <v>Zielinski</v>
          </cell>
          <cell r="D440" t="str">
            <v>Richard</v>
          </cell>
          <cell r="E440">
            <v>1</v>
          </cell>
          <cell r="F440">
            <v>25706</v>
          </cell>
          <cell r="I440" t="str">
            <v>Ex-CAG</v>
          </cell>
          <cell r="L440">
            <v>36.25</v>
          </cell>
        </row>
        <row r="441">
          <cell r="B441" t="str">
            <v>VZY</v>
          </cell>
          <cell r="C441" t="str">
            <v>Measures</v>
          </cell>
          <cell r="D441" t="str">
            <v>Melvyn</v>
          </cell>
          <cell r="E441">
            <v>1</v>
          </cell>
          <cell r="F441">
            <v>55107</v>
          </cell>
          <cell r="I441" t="str">
            <v>Ex-CAG</v>
          </cell>
          <cell r="J441" t="str">
            <v>Yes</v>
          </cell>
          <cell r="K441" t="str">
            <v>Yes</v>
          </cell>
          <cell r="L441">
            <v>36.25</v>
          </cell>
        </row>
        <row r="442">
          <cell r="B442" t="str">
            <v>VZY</v>
          </cell>
          <cell r="C442" t="str">
            <v>Roberts</v>
          </cell>
          <cell r="D442" t="str">
            <v>Hannah</v>
          </cell>
          <cell r="E442">
            <v>1</v>
          </cell>
          <cell r="F442">
            <v>16000</v>
          </cell>
          <cell r="I442" t="str">
            <v>Ex-CAG</v>
          </cell>
          <cell r="L442">
            <v>36.25</v>
          </cell>
        </row>
        <row r="443">
          <cell r="B443" t="str">
            <v>WDM</v>
          </cell>
          <cell r="C443" t="str">
            <v>Bateman</v>
          </cell>
          <cell r="D443" t="str">
            <v>Paul</v>
          </cell>
          <cell r="E443">
            <v>1</v>
          </cell>
          <cell r="F443">
            <v>26829</v>
          </cell>
          <cell r="I443" t="str">
            <v>Ex-RSA</v>
          </cell>
          <cell r="L443">
            <v>36.25</v>
          </cell>
        </row>
        <row r="444">
          <cell r="B444" t="str">
            <v>WDM</v>
          </cell>
          <cell r="C444" t="str">
            <v>Fayle</v>
          </cell>
          <cell r="D444" t="str">
            <v>Sean</v>
          </cell>
          <cell r="E444">
            <v>1</v>
          </cell>
          <cell r="F444">
            <v>18000</v>
          </cell>
          <cell r="L444">
            <v>36.25</v>
          </cell>
        </row>
        <row r="445">
          <cell r="B445" t="str">
            <v>WDM</v>
          </cell>
          <cell r="C445" t="str">
            <v>Fromant</v>
          </cell>
          <cell r="D445" t="str">
            <v>Evelyn</v>
          </cell>
          <cell r="E445">
            <v>1</v>
          </cell>
          <cell r="F445">
            <v>15994</v>
          </cell>
          <cell r="H445">
            <v>0.05</v>
          </cell>
          <cell r="I445" t="str">
            <v>Yes</v>
          </cell>
          <cell r="L445">
            <v>36.25</v>
          </cell>
        </row>
        <row r="446">
          <cell r="B446" t="str">
            <v>WDM</v>
          </cell>
          <cell r="C446" t="str">
            <v>Glynne</v>
          </cell>
          <cell r="D446" t="str">
            <v>Andrew</v>
          </cell>
          <cell r="E446">
            <v>1</v>
          </cell>
          <cell r="F446">
            <v>35177</v>
          </cell>
          <cell r="H446">
            <v>0.05</v>
          </cell>
          <cell r="I446" t="str">
            <v>Yes</v>
          </cell>
          <cell r="J446" t="str">
            <v>Yes</v>
          </cell>
          <cell r="K446" t="str">
            <v>Yes</v>
          </cell>
          <cell r="L446">
            <v>36.25</v>
          </cell>
        </row>
        <row r="447">
          <cell r="B447" t="str">
            <v>WDM</v>
          </cell>
          <cell r="C447" t="str">
            <v>Kealing *</v>
          </cell>
          <cell r="D447" t="str">
            <v>Andrew</v>
          </cell>
          <cell r="E447">
            <v>1</v>
          </cell>
          <cell r="F447">
            <v>18500</v>
          </cell>
          <cell r="I447" t="str">
            <v>Ex-RSA</v>
          </cell>
          <cell r="L447">
            <v>36.25</v>
          </cell>
        </row>
        <row r="448">
          <cell r="B448" t="str">
            <v>WDM</v>
          </cell>
          <cell r="C448" t="str">
            <v>Meredith</v>
          </cell>
          <cell r="D448" t="str">
            <v>Alan</v>
          </cell>
          <cell r="E448">
            <v>1</v>
          </cell>
          <cell r="F448">
            <v>20637</v>
          </cell>
          <cell r="H448">
            <v>0.05</v>
          </cell>
          <cell r="I448" t="str">
            <v>Yes</v>
          </cell>
          <cell r="L448">
            <v>36.25</v>
          </cell>
        </row>
        <row r="449">
          <cell r="B449" t="str">
            <v>WDM</v>
          </cell>
          <cell r="C449" t="str">
            <v>Price</v>
          </cell>
          <cell r="D449" t="str">
            <v>Janice</v>
          </cell>
          <cell r="E449">
            <v>1</v>
          </cell>
          <cell r="F449">
            <v>15169</v>
          </cell>
          <cell r="L449">
            <v>36.25</v>
          </cell>
        </row>
        <row r="450">
          <cell r="B450" t="str">
            <v>WDM</v>
          </cell>
          <cell r="C450" t="str">
            <v>Tutt</v>
          </cell>
          <cell r="D450" t="str">
            <v>Nicola</v>
          </cell>
          <cell r="E450">
            <v>1</v>
          </cell>
          <cell r="F450">
            <v>15416</v>
          </cell>
          <cell r="H450">
            <v>0.05</v>
          </cell>
          <cell r="I450" t="str">
            <v>Yes</v>
          </cell>
          <cell r="L450">
            <v>36.25</v>
          </cell>
        </row>
        <row r="451">
          <cell r="B451" t="str">
            <v>WDM</v>
          </cell>
          <cell r="C451" t="str">
            <v>Walsh</v>
          </cell>
          <cell r="D451" t="str">
            <v>Jim</v>
          </cell>
          <cell r="E451">
            <v>1</v>
          </cell>
          <cell r="F451">
            <v>19509</v>
          </cell>
          <cell r="I451" t="str">
            <v>Ex-CAG</v>
          </cell>
          <cell r="L451">
            <v>36.25</v>
          </cell>
        </row>
        <row r="452">
          <cell r="B452" t="str">
            <v>WEM</v>
          </cell>
          <cell r="C452" t="str">
            <v>Abercromby</v>
          </cell>
          <cell r="D452" t="str">
            <v>Julia</v>
          </cell>
          <cell r="E452">
            <v>1</v>
          </cell>
          <cell r="F452">
            <v>35651</v>
          </cell>
          <cell r="H452">
            <v>0.05</v>
          </cell>
          <cell r="I452" t="str">
            <v>Yes</v>
          </cell>
          <cell r="J452" t="str">
            <v>Yes</v>
          </cell>
          <cell r="K452" t="str">
            <v>Yes</v>
          </cell>
          <cell r="L452">
            <v>36.25</v>
          </cell>
        </row>
        <row r="453">
          <cell r="B453" t="str">
            <v>WEM</v>
          </cell>
          <cell r="C453" t="str">
            <v>Coleman</v>
          </cell>
          <cell r="D453" t="str">
            <v>Eileen</v>
          </cell>
          <cell r="E453">
            <v>1</v>
          </cell>
          <cell r="F453">
            <v>18120</v>
          </cell>
          <cell r="H453">
            <v>0.05</v>
          </cell>
          <cell r="I453" t="str">
            <v>Yes</v>
          </cell>
          <cell r="L453">
            <v>36.25</v>
          </cell>
        </row>
        <row r="454">
          <cell r="B454" t="str">
            <v>WEM</v>
          </cell>
          <cell r="C454" t="str">
            <v>Lamplugh</v>
          </cell>
          <cell r="D454" t="str">
            <v>Matthew</v>
          </cell>
          <cell r="E454">
            <v>1</v>
          </cell>
          <cell r="F454">
            <v>23500</v>
          </cell>
          <cell r="H454">
            <v>0.05</v>
          </cell>
          <cell r="I454" t="str">
            <v>Yes</v>
          </cell>
          <cell r="L454">
            <v>36.25</v>
          </cell>
        </row>
        <row r="455">
          <cell r="B455" t="str">
            <v>WEM</v>
          </cell>
          <cell r="C455" t="str">
            <v>Lord</v>
          </cell>
          <cell r="D455" t="str">
            <v>Claire</v>
          </cell>
          <cell r="E455">
            <v>1</v>
          </cell>
          <cell r="F455">
            <v>18000</v>
          </cell>
          <cell r="I455" t="str">
            <v>Ex-RSA</v>
          </cell>
          <cell r="L455">
            <v>36.25</v>
          </cell>
        </row>
        <row r="456">
          <cell r="B456" t="str">
            <v>WEM</v>
          </cell>
          <cell r="C456" t="str">
            <v>Martin</v>
          </cell>
          <cell r="D456" t="str">
            <v>Christopher</v>
          </cell>
          <cell r="E456">
            <v>1</v>
          </cell>
          <cell r="F456">
            <v>24500</v>
          </cell>
          <cell r="L456">
            <v>36.25</v>
          </cell>
        </row>
        <row r="457">
          <cell r="B457" t="str">
            <v>WEM</v>
          </cell>
          <cell r="C457" t="str">
            <v>Milne</v>
          </cell>
          <cell r="D457" t="str">
            <v>Alastair</v>
          </cell>
          <cell r="E457">
            <v>1</v>
          </cell>
          <cell r="F457">
            <v>25500</v>
          </cell>
          <cell r="H457">
            <v>0.05</v>
          </cell>
          <cell r="I457" t="str">
            <v>Yes</v>
          </cell>
          <cell r="L457">
            <v>36.25</v>
          </cell>
        </row>
        <row r="458">
          <cell r="B458" t="str">
            <v>WEM</v>
          </cell>
          <cell r="C458" t="str">
            <v>Squires</v>
          </cell>
          <cell r="D458" t="str">
            <v>Ann</v>
          </cell>
          <cell r="E458">
            <v>1</v>
          </cell>
          <cell r="F458">
            <v>16000</v>
          </cell>
          <cell r="L458">
            <v>36.25</v>
          </cell>
        </row>
        <row r="459">
          <cell r="B459" t="str">
            <v>WHM</v>
          </cell>
          <cell r="C459" t="str">
            <v>Adkins</v>
          </cell>
          <cell r="D459" t="str">
            <v>Brenda</v>
          </cell>
          <cell r="E459">
            <v>1</v>
          </cell>
          <cell r="F459">
            <v>14553</v>
          </cell>
          <cell r="H459">
            <v>0.05</v>
          </cell>
          <cell r="I459" t="str">
            <v>Yes</v>
          </cell>
          <cell r="L459">
            <v>36.25</v>
          </cell>
        </row>
        <row r="460">
          <cell r="B460" t="str">
            <v>WHM</v>
          </cell>
          <cell r="C460" t="str">
            <v>Ali</v>
          </cell>
          <cell r="D460" t="str">
            <v>Akmol</v>
          </cell>
          <cell r="E460">
            <v>1</v>
          </cell>
          <cell r="F460">
            <v>18500</v>
          </cell>
          <cell r="H460">
            <v>0.05</v>
          </cell>
          <cell r="I460" t="str">
            <v>Yes</v>
          </cell>
          <cell r="L460">
            <v>36.25</v>
          </cell>
        </row>
        <row r="461">
          <cell r="B461" t="str">
            <v>WHM</v>
          </cell>
          <cell r="C461" t="str">
            <v>Arkell</v>
          </cell>
          <cell r="D461" t="str">
            <v>Richard</v>
          </cell>
          <cell r="E461">
            <v>1</v>
          </cell>
          <cell r="F461">
            <v>31920</v>
          </cell>
          <cell r="H461">
            <v>0.05</v>
          </cell>
          <cell r="I461" t="str">
            <v>Yes</v>
          </cell>
          <cell r="J461" t="str">
            <v>Yes</v>
          </cell>
          <cell r="L461">
            <v>36.25</v>
          </cell>
        </row>
        <row r="462">
          <cell r="B462" t="str">
            <v>WHM</v>
          </cell>
          <cell r="C462" t="str">
            <v>Banner</v>
          </cell>
          <cell r="D462" t="str">
            <v>Colleen</v>
          </cell>
          <cell r="E462">
            <v>1</v>
          </cell>
          <cell r="F462">
            <v>30000</v>
          </cell>
          <cell r="H462">
            <v>0.05</v>
          </cell>
          <cell r="I462" t="str">
            <v>Yes</v>
          </cell>
          <cell r="L462">
            <v>36.25</v>
          </cell>
        </row>
        <row r="463">
          <cell r="B463" t="str">
            <v>WHM</v>
          </cell>
          <cell r="C463" t="str">
            <v>Baradaran-Azimi</v>
          </cell>
          <cell r="D463" t="str">
            <v>Edwina</v>
          </cell>
          <cell r="E463">
            <v>1</v>
          </cell>
          <cell r="F463">
            <v>18500</v>
          </cell>
          <cell r="H463">
            <v>0.05</v>
          </cell>
          <cell r="I463" t="str">
            <v>Yes</v>
          </cell>
          <cell r="L463">
            <v>36.25</v>
          </cell>
        </row>
        <row r="464">
          <cell r="B464" t="str">
            <v>WHM</v>
          </cell>
          <cell r="C464" t="str">
            <v>Blunt</v>
          </cell>
          <cell r="D464" t="str">
            <v>Natalie</v>
          </cell>
          <cell r="E464">
            <v>0.80000001192092896</v>
          </cell>
          <cell r="F464">
            <v>14000</v>
          </cell>
          <cell r="H464">
            <v>0.05</v>
          </cell>
          <cell r="I464" t="str">
            <v>Yes</v>
          </cell>
          <cell r="L464">
            <v>29</v>
          </cell>
        </row>
        <row r="465">
          <cell r="B465" t="str">
            <v>WHM</v>
          </cell>
          <cell r="C465" t="str">
            <v>Butcher</v>
          </cell>
          <cell r="D465" t="str">
            <v>Sarah</v>
          </cell>
          <cell r="E465">
            <v>1</v>
          </cell>
          <cell r="F465">
            <v>19500</v>
          </cell>
          <cell r="H465">
            <v>0.05</v>
          </cell>
          <cell r="I465" t="str">
            <v>Yes</v>
          </cell>
          <cell r="L465">
            <v>36.25</v>
          </cell>
        </row>
        <row r="466">
          <cell r="B466" t="str">
            <v>WHM</v>
          </cell>
          <cell r="C466" t="str">
            <v>Canoville</v>
          </cell>
          <cell r="D466" t="str">
            <v>Brenda</v>
          </cell>
          <cell r="E466">
            <v>1</v>
          </cell>
          <cell r="F466">
            <v>24500</v>
          </cell>
          <cell r="H466">
            <v>0.05</v>
          </cell>
          <cell r="I466" t="str">
            <v>Yes</v>
          </cell>
          <cell r="L466">
            <v>36.25</v>
          </cell>
        </row>
        <row r="467">
          <cell r="B467" t="str">
            <v>WHM</v>
          </cell>
          <cell r="C467" t="str">
            <v>Charity</v>
          </cell>
          <cell r="D467" t="str">
            <v>David</v>
          </cell>
          <cell r="E467">
            <v>1</v>
          </cell>
          <cell r="F467">
            <v>16500</v>
          </cell>
          <cell r="H467">
            <v>0.05</v>
          </cell>
          <cell r="I467" t="str">
            <v>Yes</v>
          </cell>
          <cell r="L467">
            <v>36.25</v>
          </cell>
        </row>
        <row r="468">
          <cell r="B468" t="str">
            <v>WHM</v>
          </cell>
          <cell r="C468" t="str">
            <v>Fraser</v>
          </cell>
          <cell r="D468" t="str">
            <v>Michelle</v>
          </cell>
          <cell r="E468">
            <v>1</v>
          </cell>
          <cell r="F468">
            <v>16000</v>
          </cell>
          <cell r="H468">
            <v>0.05</v>
          </cell>
          <cell r="I468" t="str">
            <v>Yes</v>
          </cell>
          <cell r="L468">
            <v>36.25</v>
          </cell>
        </row>
        <row r="469">
          <cell r="B469" t="str">
            <v>WHM</v>
          </cell>
          <cell r="C469" t="str">
            <v>Hudson</v>
          </cell>
          <cell r="D469" t="str">
            <v>Iain</v>
          </cell>
          <cell r="E469">
            <v>1</v>
          </cell>
          <cell r="F469">
            <v>10000</v>
          </cell>
          <cell r="L469">
            <v>36.25</v>
          </cell>
        </row>
        <row r="470">
          <cell r="B470" t="str">
            <v>WHM</v>
          </cell>
          <cell r="C470" t="str">
            <v>Johnson</v>
          </cell>
          <cell r="D470" t="str">
            <v>Odene</v>
          </cell>
          <cell r="E470">
            <v>1</v>
          </cell>
          <cell r="F470">
            <v>17500</v>
          </cell>
          <cell r="H470">
            <v>0.05</v>
          </cell>
          <cell r="I470" t="str">
            <v>Yes</v>
          </cell>
          <cell r="L470">
            <v>36.25</v>
          </cell>
        </row>
        <row r="471">
          <cell r="B471" t="str">
            <v>WHM</v>
          </cell>
          <cell r="C471" t="str">
            <v>Knights</v>
          </cell>
          <cell r="D471" t="str">
            <v>Emma</v>
          </cell>
          <cell r="E471">
            <v>1</v>
          </cell>
          <cell r="F471">
            <v>17500</v>
          </cell>
          <cell r="L471">
            <v>36.25</v>
          </cell>
        </row>
        <row r="472">
          <cell r="B472" t="str">
            <v>WHM</v>
          </cell>
          <cell r="C472" t="str">
            <v>Little</v>
          </cell>
          <cell r="D472" t="str">
            <v>Patrick</v>
          </cell>
          <cell r="E472">
            <v>1</v>
          </cell>
          <cell r="F472">
            <v>25000</v>
          </cell>
          <cell r="H472">
            <v>0.05</v>
          </cell>
          <cell r="I472" t="str">
            <v>Yes</v>
          </cell>
          <cell r="L472">
            <v>36.25</v>
          </cell>
        </row>
        <row r="473">
          <cell r="B473" t="str">
            <v>WHM</v>
          </cell>
          <cell r="C473" t="str">
            <v>Lomax</v>
          </cell>
          <cell r="D473" t="str">
            <v>Stephen</v>
          </cell>
          <cell r="E473">
            <v>1</v>
          </cell>
          <cell r="F473">
            <v>17500</v>
          </cell>
          <cell r="L473">
            <v>36.25</v>
          </cell>
        </row>
        <row r="474">
          <cell r="B474" t="str">
            <v>WHM</v>
          </cell>
          <cell r="C474" t="str">
            <v>Matanda</v>
          </cell>
          <cell r="D474" t="str">
            <v>Mary</v>
          </cell>
          <cell r="E474">
            <v>1</v>
          </cell>
          <cell r="F474">
            <v>20000</v>
          </cell>
          <cell r="H474">
            <v>0.05</v>
          </cell>
          <cell r="I474" t="str">
            <v>Yes</v>
          </cell>
          <cell r="L474">
            <v>36.25</v>
          </cell>
        </row>
        <row r="475">
          <cell r="B475" t="str">
            <v>WHM</v>
          </cell>
          <cell r="C475" t="str">
            <v>McQuillan</v>
          </cell>
          <cell r="D475" t="str">
            <v>Jeannette</v>
          </cell>
          <cell r="E475">
            <v>1</v>
          </cell>
          <cell r="F475">
            <v>13500</v>
          </cell>
          <cell r="L475">
            <v>36.25</v>
          </cell>
        </row>
        <row r="476">
          <cell r="B476" t="str">
            <v>WHM</v>
          </cell>
          <cell r="C476" t="str">
            <v>Micic</v>
          </cell>
          <cell r="D476" t="str">
            <v>Joanne</v>
          </cell>
          <cell r="E476">
            <v>0.5</v>
          </cell>
          <cell r="F476">
            <v>6850</v>
          </cell>
          <cell r="L476">
            <v>18</v>
          </cell>
        </row>
        <row r="477">
          <cell r="B477" t="str">
            <v>WHM</v>
          </cell>
          <cell r="C477" t="str">
            <v>Myall</v>
          </cell>
          <cell r="D477" t="str">
            <v>Timothy</v>
          </cell>
          <cell r="E477">
            <v>1</v>
          </cell>
          <cell r="F477">
            <v>20000</v>
          </cell>
          <cell r="H477">
            <v>0.05</v>
          </cell>
          <cell r="I477" t="str">
            <v>Yes</v>
          </cell>
          <cell r="L477">
            <v>36.25</v>
          </cell>
        </row>
        <row r="478">
          <cell r="B478" t="str">
            <v>WHM</v>
          </cell>
          <cell r="C478" t="str">
            <v>Newell</v>
          </cell>
          <cell r="D478" t="str">
            <v>Kara</v>
          </cell>
          <cell r="E478">
            <v>0.60000002384185791</v>
          </cell>
          <cell r="F478">
            <v>12000</v>
          </cell>
          <cell r="L478">
            <v>21.75</v>
          </cell>
        </row>
        <row r="479">
          <cell r="B479" t="str">
            <v>WHM</v>
          </cell>
          <cell r="C479" t="str">
            <v>Noirette</v>
          </cell>
          <cell r="D479" t="str">
            <v>Jacques</v>
          </cell>
          <cell r="E479">
            <v>1</v>
          </cell>
          <cell r="F479">
            <v>18000</v>
          </cell>
          <cell r="L479">
            <v>36.25</v>
          </cell>
        </row>
        <row r="480">
          <cell r="B480" t="str">
            <v>WHM</v>
          </cell>
          <cell r="C480" t="str">
            <v>Ouzman</v>
          </cell>
          <cell r="D480" t="str">
            <v>Donna</v>
          </cell>
          <cell r="E480">
            <v>1</v>
          </cell>
          <cell r="F480">
            <v>18500</v>
          </cell>
          <cell r="H480">
            <v>0.05</v>
          </cell>
          <cell r="I480" t="str">
            <v>Yes</v>
          </cell>
          <cell r="L480">
            <v>36.25</v>
          </cell>
        </row>
        <row r="481">
          <cell r="B481" t="str">
            <v>WHM</v>
          </cell>
          <cell r="C481" t="str">
            <v>Parker</v>
          </cell>
          <cell r="D481" t="str">
            <v>Michael</v>
          </cell>
          <cell r="E481">
            <v>1</v>
          </cell>
          <cell r="F481">
            <v>34567</v>
          </cell>
          <cell r="H481">
            <v>0.05</v>
          </cell>
          <cell r="I481" t="str">
            <v>Yes</v>
          </cell>
          <cell r="L481">
            <v>36.25</v>
          </cell>
        </row>
        <row r="482">
          <cell r="B482" t="str">
            <v>WHM</v>
          </cell>
          <cell r="C482" t="str">
            <v>Rehman</v>
          </cell>
          <cell r="D482" t="str">
            <v>Noreen</v>
          </cell>
          <cell r="E482">
            <v>1</v>
          </cell>
          <cell r="F482">
            <v>14500</v>
          </cell>
          <cell r="L482">
            <v>36.25</v>
          </cell>
        </row>
        <row r="483">
          <cell r="B483" t="str">
            <v>WHM</v>
          </cell>
          <cell r="C483" t="str">
            <v>Robinson</v>
          </cell>
          <cell r="D483" t="str">
            <v>Shirley</v>
          </cell>
          <cell r="E483">
            <v>1</v>
          </cell>
          <cell r="F483">
            <v>14720</v>
          </cell>
          <cell r="H483">
            <v>0.05</v>
          </cell>
          <cell r="I483" t="str">
            <v>Yes</v>
          </cell>
          <cell r="L483">
            <v>36.25</v>
          </cell>
        </row>
        <row r="484">
          <cell r="B484" t="str">
            <v>WHM</v>
          </cell>
          <cell r="C484" t="str">
            <v>Shah</v>
          </cell>
          <cell r="D484" t="str">
            <v>Reena</v>
          </cell>
          <cell r="E484">
            <v>1</v>
          </cell>
          <cell r="F484">
            <v>25000</v>
          </cell>
          <cell r="H484">
            <v>0.05</v>
          </cell>
          <cell r="I484" t="str">
            <v>Yes</v>
          </cell>
          <cell r="L484">
            <v>36.25</v>
          </cell>
        </row>
        <row r="485">
          <cell r="B485" t="str">
            <v>WHM</v>
          </cell>
          <cell r="C485" t="str">
            <v>Steele</v>
          </cell>
          <cell r="D485" t="str">
            <v>Monique</v>
          </cell>
          <cell r="E485">
            <v>1</v>
          </cell>
          <cell r="F485">
            <v>24500</v>
          </cell>
          <cell r="H485">
            <v>0.05</v>
          </cell>
          <cell r="I485" t="str">
            <v>Yes</v>
          </cell>
          <cell r="L485">
            <v>36.25</v>
          </cell>
        </row>
        <row r="486">
          <cell r="B486" t="str">
            <v>WHM</v>
          </cell>
          <cell r="C486" t="str">
            <v>Ticquet</v>
          </cell>
          <cell r="D486" t="str">
            <v>Susan</v>
          </cell>
          <cell r="E486">
            <v>1</v>
          </cell>
          <cell r="F486">
            <v>16000</v>
          </cell>
          <cell r="H486">
            <v>0.05</v>
          </cell>
          <cell r="I486" t="str">
            <v>Yes</v>
          </cell>
          <cell r="L486">
            <v>36.25</v>
          </cell>
        </row>
        <row r="487">
          <cell r="B487" t="str">
            <v>WHM</v>
          </cell>
          <cell r="C487" t="str">
            <v>Tijou</v>
          </cell>
          <cell r="D487" t="str">
            <v>Gillian</v>
          </cell>
          <cell r="E487">
            <v>1</v>
          </cell>
          <cell r="F487">
            <v>13000</v>
          </cell>
          <cell r="I487" t="str">
            <v>Ex-RSA</v>
          </cell>
          <cell r="L487">
            <v>36.25</v>
          </cell>
        </row>
        <row r="488">
          <cell r="B488" t="str">
            <v>WHM</v>
          </cell>
          <cell r="C488" t="str">
            <v>Tupper</v>
          </cell>
          <cell r="D488" t="str">
            <v>Ian</v>
          </cell>
          <cell r="E488">
            <v>1</v>
          </cell>
          <cell r="F488">
            <v>10750</v>
          </cell>
          <cell r="L488">
            <v>36.25</v>
          </cell>
        </row>
        <row r="489">
          <cell r="B489" t="str">
            <v>WHM</v>
          </cell>
          <cell r="C489" t="str">
            <v>Wallis</v>
          </cell>
          <cell r="D489" t="str">
            <v>Sarah</v>
          </cell>
          <cell r="E489">
            <v>1</v>
          </cell>
          <cell r="F489">
            <v>16000</v>
          </cell>
          <cell r="L489">
            <v>36.25</v>
          </cell>
        </row>
        <row r="490">
          <cell r="B490" t="str">
            <v>WHM</v>
          </cell>
          <cell r="C490" t="str">
            <v>Wilson</v>
          </cell>
          <cell r="D490" t="str">
            <v>Christine</v>
          </cell>
          <cell r="E490">
            <v>0.82999998331069946</v>
          </cell>
          <cell r="F490">
            <v>13167</v>
          </cell>
          <cell r="H490">
            <v>0.05</v>
          </cell>
          <cell r="I490" t="str">
            <v>Yes</v>
          </cell>
          <cell r="L490">
            <v>30</v>
          </cell>
        </row>
        <row r="491">
          <cell r="B491" t="str">
            <v>WUM</v>
          </cell>
          <cell r="C491" t="str">
            <v>Clark</v>
          </cell>
          <cell r="D491" t="str">
            <v>Ross</v>
          </cell>
          <cell r="E491">
            <v>1</v>
          </cell>
          <cell r="F491">
            <v>40000</v>
          </cell>
          <cell r="H491">
            <v>0.05</v>
          </cell>
          <cell r="I491" t="str">
            <v>Yes</v>
          </cell>
          <cell r="J491" t="str">
            <v>Yes</v>
          </cell>
          <cell r="L491">
            <v>36.25</v>
          </cell>
        </row>
        <row r="492">
          <cell r="B492" t="str">
            <v>WUM</v>
          </cell>
          <cell r="C492" t="str">
            <v>Cronin</v>
          </cell>
          <cell r="D492" t="str">
            <v>Michael</v>
          </cell>
          <cell r="E492">
            <v>1</v>
          </cell>
          <cell r="F492">
            <v>25500</v>
          </cell>
          <cell r="L492">
            <v>36.25</v>
          </cell>
        </row>
        <row r="493">
          <cell r="B493" t="str">
            <v>WUM</v>
          </cell>
          <cell r="C493" t="str">
            <v>Dairo</v>
          </cell>
          <cell r="D493" t="str">
            <v>Titilayo</v>
          </cell>
          <cell r="E493">
            <v>0.40000000596046448</v>
          </cell>
          <cell r="F493">
            <v>6167</v>
          </cell>
          <cell r="H493">
            <v>0.05</v>
          </cell>
          <cell r="I493" t="str">
            <v>Yes</v>
          </cell>
          <cell r="L493">
            <v>14.5</v>
          </cell>
        </row>
        <row r="494">
          <cell r="B494" t="str">
            <v>WUM</v>
          </cell>
          <cell r="C494" t="str">
            <v>Gifford</v>
          </cell>
          <cell r="D494" t="str">
            <v>Paul</v>
          </cell>
          <cell r="E494">
            <v>1</v>
          </cell>
          <cell r="F494">
            <v>17070</v>
          </cell>
          <cell r="H494">
            <v>0.05</v>
          </cell>
          <cell r="I494" t="str">
            <v>Yes</v>
          </cell>
          <cell r="L494">
            <v>36.25</v>
          </cell>
        </row>
        <row r="495">
          <cell r="B495" t="str">
            <v>WUM</v>
          </cell>
          <cell r="C495" t="str">
            <v>Goodburn</v>
          </cell>
          <cell r="D495" t="str">
            <v>Nicholas</v>
          </cell>
          <cell r="E495">
            <v>1</v>
          </cell>
          <cell r="F495">
            <v>25000</v>
          </cell>
          <cell r="L495">
            <v>36.25</v>
          </cell>
        </row>
        <row r="496">
          <cell r="B496" t="str">
            <v>WUM</v>
          </cell>
          <cell r="C496" t="str">
            <v>Henderson</v>
          </cell>
          <cell r="D496" t="str">
            <v>James</v>
          </cell>
          <cell r="E496">
            <v>1</v>
          </cell>
          <cell r="F496">
            <v>17500</v>
          </cell>
          <cell r="H496">
            <v>0.05</v>
          </cell>
          <cell r="I496" t="str">
            <v>Yes</v>
          </cell>
          <cell r="L496">
            <v>36.25</v>
          </cell>
        </row>
        <row r="497">
          <cell r="B497" t="str">
            <v>WUM</v>
          </cell>
          <cell r="C497" t="str">
            <v>Hitchcock</v>
          </cell>
          <cell r="D497" t="str">
            <v>Andrew</v>
          </cell>
          <cell r="E497">
            <v>1</v>
          </cell>
          <cell r="F497">
            <v>20819</v>
          </cell>
          <cell r="H497">
            <v>0.05</v>
          </cell>
          <cell r="I497" t="str">
            <v>Yes</v>
          </cell>
          <cell r="L497">
            <v>36.25</v>
          </cell>
        </row>
        <row r="498">
          <cell r="B498" t="str">
            <v>WUM</v>
          </cell>
          <cell r="C498" t="str">
            <v>Ireland</v>
          </cell>
          <cell r="D498" t="str">
            <v>Lisa</v>
          </cell>
          <cell r="E498">
            <v>0.43999999761581421</v>
          </cell>
          <cell r="F498">
            <v>5881</v>
          </cell>
          <cell r="H498">
            <v>0.05</v>
          </cell>
          <cell r="I498" t="str">
            <v>Yes</v>
          </cell>
          <cell r="L498">
            <v>16</v>
          </cell>
        </row>
        <row r="499">
          <cell r="B499" t="str">
            <v>WUM</v>
          </cell>
          <cell r="C499" t="str">
            <v>Morrison</v>
          </cell>
          <cell r="D499" t="str">
            <v>Christine</v>
          </cell>
          <cell r="E499">
            <v>0.50999999046325684</v>
          </cell>
          <cell r="F499">
            <v>10202</v>
          </cell>
          <cell r="L499">
            <v>18.5</v>
          </cell>
        </row>
        <row r="500">
          <cell r="B500" t="str">
            <v>WUM</v>
          </cell>
          <cell r="C500" t="str">
            <v>Rochford</v>
          </cell>
          <cell r="D500" t="str">
            <v>Mark</v>
          </cell>
          <cell r="E500">
            <v>1</v>
          </cell>
          <cell r="F500">
            <v>13889</v>
          </cell>
          <cell r="H500">
            <v>0.05</v>
          </cell>
          <cell r="I500" t="str">
            <v>Yes</v>
          </cell>
          <cell r="L500">
            <v>36.25</v>
          </cell>
        </row>
        <row r="501">
          <cell r="B501" t="str">
            <v>WUM</v>
          </cell>
          <cell r="C501" t="str">
            <v>Squires</v>
          </cell>
          <cell r="D501" t="str">
            <v>Karen</v>
          </cell>
          <cell r="E501">
            <v>1</v>
          </cell>
          <cell r="F501">
            <v>15220</v>
          </cell>
          <cell r="L501">
            <v>36.25</v>
          </cell>
        </row>
        <row r="502">
          <cell r="B502" t="str">
            <v>WUM</v>
          </cell>
          <cell r="C502" t="str">
            <v>Stapleton</v>
          </cell>
          <cell r="D502" t="str">
            <v>Sandra</v>
          </cell>
          <cell r="E502">
            <v>0.60000002384185791</v>
          </cell>
          <cell r="F502">
            <v>16304</v>
          </cell>
          <cell r="H502">
            <v>0.05</v>
          </cell>
          <cell r="I502" t="str">
            <v>Yes</v>
          </cell>
          <cell r="J502" t="str">
            <v>Yes</v>
          </cell>
          <cell r="L502">
            <v>21.75</v>
          </cell>
        </row>
        <row r="503">
          <cell r="B503" t="str">
            <v>WZM</v>
          </cell>
          <cell r="C503" t="str">
            <v>Bray</v>
          </cell>
          <cell r="D503" t="str">
            <v>Judy</v>
          </cell>
          <cell r="E503">
            <v>1</v>
          </cell>
          <cell r="F503">
            <v>18904</v>
          </cell>
          <cell r="H503">
            <v>0.05</v>
          </cell>
          <cell r="I503" t="str">
            <v>Yes</v>
          </cell>
          <cell r="L503">
            <v>36.25</v>
          </cell>
        </row>
        <row r="504">
          <cell r="B504" t="str">
            <v>WZM</v>
          </cell>
          <cell r="C504" t="str">
            <v>Smith</v>
          </cell>
          <cell r="D504" t="str">
            <v>Peter</v>
          </cell>
          <cell r="E504">
            <v>1</v>
          </cell>
          <cell r="F504">
            <v>70602</v>
          </cell>
          <cell r="H504">
            <v>0.1</v>
          </cell>
          <cell r="I504" t="str">
            <v>Yes</v>
          </cell>
          <cell r="J504" t="str">
            <v>Yes</v>
          </cell>
          <cell r="K504" t="str">
            <v>Yes</v>
          </cell>
          <cell r="L504">
            <v>36.25</v>
          </cell>
        </row>
        <row r="505">
          <cell r="B505" t="str">
            <v>YHM</v>
          </cell>
          <cell r="C505" t="str">
            <v>Allgate</v>
          </cell>
          <cell r="D505" t="str">
            <v>Joy</v>
          </cell>
          <cell r="E505">
            <v>1</v>
          </cell>
          <cell r="F505">
            <v>12815</v>
          </cell>
          <cell r="H505">
            <v>0.05</v>
          </cell>
          <cell r="I505" t="str">
            <v>Yes</v>
          </cell>
          <cell r="L505">
            <v>36.25</v>
          </cell>
        </row>
        <row r="506">
          <cell r="B506" t="str">
            <v>YHM</v>
          </cell>
          <cell r="C506" t="str">
            <v>Brace</v>
          </cell>
          <cell r="D506" t="str">
            <v>James</v>
          </cell>
          <cell r="E506">
            <v>1</v>
          </cell>
          <cell r="F506">
            <v>20231</v>
          </cell>
          <cell r="H506">
            <v>0.05</v>
          </cell>
          <cell r="I506" t="str">
            <v>Yes</v>
          </cell>
          <cell r="L506">
            <v>36.25</v>
          </cell>
        </row>
        <row r="507">
          <cell r="B507" t="str">
            <v>YHM</v>
          </cell>
          <cell r="C507" t="str">
            <v>Newton</v>
          </cell>
          <cell r="D507" t="str">
            <v>Andrew</v>
          </cell>
          <cell r="E507">
            <v>1</v>
          </cell>
          <cell r="F507">
            <v>22320</v>
          </cell>
          <cell r="H507">
            <v>0.05</v>
          </cell>
          <cell r="I507" t="str">
            <v>Yes</v>
          </cell>
          <cell r="L507">
            <v>36.25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lgDecimals"/>
      <sheetName val="__FDSCACHE__"/>
      <sheetName val="ValMatrixFair"/>
      <sheetName val="ValMatrixMemo"/>
      <sheetName val="Deal"/>
      <sheetName val="Acquiror"/>
      <sheetName val="Target"/>
      <sheetName val="ValuationT"/>
      <sheetName val="ValuationA"/>
      <sheetName val="Warrants"/>
      <sheetName val="sumtable"/>
      <sheetName val="Model Assumptions"/>
      <sheetName val="Deal Summary"/>
      <sheetName val="Sensitivities"/>
      <sheetName val="Cap Tables"/>
      <sheetName val="Global"/>
      <sheetName val="TermCharts"/>
      <sheetName val="ArrivalCharts"/>
      <sheetName val="ValMatrix"/>
      <sheetName val="Corporate"/>
      <sheetName val="Paint"/>
      <sheetName val="Batteries"/>
      <sheetName val="Scales"/>
      <sheetName val="AvExGrn2000"/>
      <sheetName val="AvExGrn2000.1"/>
      <sheetName val="AvExLa2000"/>
      <sheetName val="AvExLa2000.1"/>
      <sheetName val="AvExPdx2000"/>
      <sheetName val="AvExPdx2000.1"/>
      <sheetName val="TargetCan"/>
      <sheetName val="Multimedia"/>
      <sheetName val="Trvl_Prod"/>
      <sheetName val="Trvl_Dist"/>
      <sheetName val="800"/>
      <sheetName val="Tech"/>
      <sheetName val="G&amp;Aexcl"/>
      <sheetName val="Shareholders"/>
      <sheetName val="2000"/>
      <sheetName val="1999"/>
      <sheetName val="1998"/>
      <sheetName val="Summary"/>
      <sheetName val="Instructions"/>
      <sheetName val="wCodeTable"/>
      <sheetName val="TestingMacros"/>
      <sheetName val="mMain"/>
      <sheetName val="mdPrintMgr"/>
      <sheetName val="mGlobal"/>
      <sheetName val="dPrintMgr"/>
      <sheetName val="dGoto"/>
      <sheetName val="dScenarioMgr"/>
      <sheetName val="mDataTables"/>
      <sheetName val="mdecimals"/>
      <sheetName val="mdScenarioMgr"/>
      <sheetName val="mdGoto"/>
      <sheetName val="mSavePS"/>
      <sheetName val="mErrorHandl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ico Freccia" id="{C4C55DC0-6566-FC4A-9F05-33A2E0476F51}" userId="b673243fa20a8f3d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9" dT="2024-01-10T23:06:56.52" personId="{C4C55DC0-6566-FC4A-9F05-33A2E0476F51}" id="{45D67E11-5EBA-E841-BA0B-540E751D62AF}">
    <text>Insurance Audit Refund</text>
  </threadedComment>
  <threadedComment ref="K9" dT="2024-01-17T23:16:29.56" personId="{C4C55DC0-6566-FC4A-9F05-33A2E0476F51}" id="{A9D08D2E-39F9-AB48-BBD7-5DD51B14BFF3}">
    <text>Tax Refund</text>
  </threadedComment>
  <threadedComment ref="Z9" dT="2024-02-24T18:29:41.75" personId="{C4C55DC0-6566-FC4A-9F05-33A2E0476F51}" id="{0A2EF740-4F91-CA43-822F-9BB88BD5D0B9}">
    <text>Customer Deposits</text>
  </threadedComment>
  <threadedComment ref="AA58" dT="2024-03-08T00:47:20.02" personId="{C4C55DC0-6566-FC4A-9F05-33A2E0476F51}" id="{C586D7C4-0F92-6849-8FD2-C4F8B0C5C966}">
    <text>Audit Progress Payment</text>
  </threadedComment>
  <threadedComment ref="AD58" dT="2024-03-08T00:48:33.91" personId="{C4C55DC0-6566-FC4A-9F05-33A2E0476F51}" id="{0BCDE304-7864-D741-B9BE-9B82EF8958D8}">
    <text>Audit Progress Payment</text>
  </threadedComment>
  <threadedComment ref="AH58" dT="2024-03-08T00:48:41.18" personId="{C4C55DC0-6566-FC4A-9F05-33A2E0476F51}" id="{09022493-FF69-4A4D-9788-5C1FC4371B1D}">
    <text>Audit Progress Payment</text>
  </threadedComment>
  <threadedComment ref="X63" dT="2023-12-20T22:02:20.18" personId="{C4C55DC0-6566-FC4A-9F05-33A2E0476F51}" id="{B64A8015-9611-3446-81D5-8A44B8D85156}">
    <text>Infrastructure projects</text>
  </threadedComment>
  <threadedComment ref="AE63" dT="2024-02-24T18:34:19.37" personId="{C4C55DC0-6566-FC4A-9F05-33A2E0476F51}" id="{5011E0C9-428B-714C-B8F7-F5157E2EF0E4}">
    <text>Change Parts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18F8-8C96-664C-B605-4B8433F64AD5}">
  <dimension ref="A1"/>
  <sheetViews>
    <sheetView tabSelected="1" topLeftCell="A19" zoomScale="70" zoomScaleNormal="70" workbookViewId="0">
      <selection activeCell="A2" sqref="A2:XFD11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5F659-6A68-449E-985D-E00819905939}">
  <sheetPr>
    <tabColor theme="8" tint="0.79998168889431442"/>
  </sheetPr>
  <dimension ref="A1:FA811"/>
  <sheetViews>
    <sheetView showGridLines="0" zoomScale="130" zoomScaleNormal="130" zoomScaleSheetLayoutView="120" workbookViewId="0">
      <pane xSplit="1" ySplit="6" topLeftCell="T49" activePane="bottomRight" state="frozen"/>
      <selection activeCell="A14" sqref="A14"/>
      <selection pane="topRight" activeCell="A14" sqref="A14"/>
      <selection pane="bottomLeft" activeCell="A14" sqref="A14"/>
      <selection pane="bottomRight" activeCell="U73" sqref="U73"/>
    </sheetView>
  </sheetViews>
  <sheetFormatPr baseColWidth="10" defaultColWidth="9.1640625" defaultRowHeight="15" outlineLevelRow="2" x14ac:dyDescent="0.2"/>
  <cols>
    <col min="1" max="1" width="70.83203125" style="2" customWidth="1"/>
    <col min="2" max="2" width="17" style="106" customWidth="1"/>
    <col min="3" max="3" width="17" style="53" customWidth="1"/>
    <col min="4" max="4" width="17" style="45" customWidth="1"/>
    <col min="5" max="5" width="19.33203125" style="53" customWidth="1"/>
    <col min="6" max="6" width="17" style="51" customWidth="1"/>
    <col min="7" max="7" width="17" style="58" customWidth="1"/>
    <col min="8" max="8" width="17" style="51" customWidth="1"/>
    <col min="9" max="9" width="17" style="58" customWidth="1"/>
    <col min="10" max="10" width="17" style="51" customWidth="1"/>
    <col min="11" max="11" width="17" style="58" customWidth="1"/>
    <col min="12" max="12" width="17" style="51" customWidth="1"/>
    <col min="13" max="13" width="17" style="58" customWidth="1"/>
    <col min="14" max="14" width="17" style="51" customWidth="1"/>
    <col min="15" max="15" width="17" style="58" customWidth="1"/>
    <col min="16" max="16" width="17" style="51" customWidth="1"/>
    <col min="17" max="17" width="17" style="58" customWidth="1"/>
    <col min="18" max="18" width="17" style="51" customWidth="1"/>
    <col min="19" max="19" width="17" style="58" customWidth="1"/>
    <col min="20" max="20" width="17" style="51" customWidth="1"/>
    <col min="21" max="21" width="17" style="58" customWidth="1"/>
    <col min="22" max="22" width="17" style="51" customWidth="1"/>
    <col min="23" max="23" width="17" style="58" customWidth="1"/>
    <col min="24" max="34" width="17" style="51" customWidth="1"/>
    <col min="35" max="35" width="16.5" style="90" customWidth="1"/>
    <col min="36" max="36" width="9" style="2" customWidth="1"/>
    <col min="37" max="37" width="6.6640625" style="2" customWidth="1"/>
    <col min="38" max="38" width="8.1640625" style="2" customWidth="1"/>
    <col min="39" max="39" width="7" style="2" customWidth="1"/>
    <col min="40" max="16384" width="9.1640625" style="2"/>
  </cols>
  <sheetData>
    <row r="1" spans="1:36" ht="18" x14ac:dyDescent="0.2">
      <c r="A1" s="1" t="s">
        <v>58</v>
      </c>
      <c r="F1" s="45"/>
      <c r="G1" s="53"/>
      <c r="H1" s="45"/>
      <c r="I1" s="53"/>
      <c r="J1" s="45"/>
      <c r="K1" s="53"/>
      <c r="L1" s="45"/>
      <c r="M1" s="53"/>
      <c r="N1" s="45"/>
      <c r="O1" s="53"/>
      <c r="P1" s="45"/>
      <c r="Q1" s="53"/>
      <c r="R1" s="45"/>
      <c r="S1" s="53"/>
      <c r="T1" s="45"/>
      <c r="U1" s="53"/>
      <c r="V1" s="45"/>
      <c r="W1" s="53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2"/>
    </row>
    <row r="2" spans="1:36" ht="16" thickBot="1" x14ac:dyDescent="0.25">
      <c r="A2" s="3" t="s">
        <v>0</v>
      </c>
      <c r="B2" s="107"/>
      <c r="C2" s="55"/>
      <c r="D2" s="46"/>
      <c r="E2" s="55"/>
      <c r="F2" s="46"/>
      <c r="G2" s="55"/>
      <c r="H2" s="46"/>
      <c r="I2" s="55"/>
      <c r="J2" s="46"/>
      <c r="K2" s="55"/>
      <c r="L2" s="46"/>
      <c r="M2" s="55"/>
      <c r="N2" s="46"/>
      <c r="O2" s="55"/>
      <c r="P2" s="46"/>
      <c r="Q2" s="55"/>
      <c r="R2" s="46"/>
      <c r="S2" s="55"/>
      <c r="T2" s="46"/>
      <c r="U2" s="55"/>
      <c r="V2" s="46"/>
      <c r="W2" s="55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3"/>
    </row>
    <row r="3" spans="1:36" ht="4" customHeight="1" thickBot="1" x14ac:dyDescent="0.25">
      <c r="F3" s="45"/>
      <c r="G3" s="53"/>
      <c r="H3" s="45"/>
      <c r="I3" s="53"/>
      <c r="J3" s="45"/>
      <c r="K3" s="53"/>
      <c r="L3" s="45"/>
      <c r="M3" s="53"/>
      <c r="N3" s="45"/>
      <c r="O3" s="53"/>
      <c r="P3" s="45"/>
      <c r="Q3" s="53"/>
      <c r="R3" s="45"/>
      <c r="S3" s="53"/>
      <c r="T3" s="45"/>
      <c r="U3" s="53"/>
      <c r="V3" s="45"/>
      <c r="W3" s="53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2"/>
    </row>
    <row r="4" spans="1:36" ht="16" customHeight="1" thickBot="1" x14ac:dyDescent="0.25">
      <c r="B4" s="127"/>
      <c r="C4" s="127"/>
      <c r="D4" s="131"/>
      <c r="E4" s="131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>
        <f>R4+1</f>
        <v>1</v>
      </c>
      <c r="U4" s="123"/>
      <c r="V4" s="123">
        <f>T4+1</f>
        <v>2</v>
      </c>
      <c r="W4" s="123"/>
      <c r="X4" s="65">
        <f>V4+1</f>
        <v>3</v>
      </c>
      <c r="Y4" s="65">
        <f>X4+1</f>
        <v>4</v>
      </c>
      <c r="Z4" s="65">
        <f t="shared" ref="Z4:AH4" si="0">Y4+1</f>
        <v>5</v>
      </c>
      <c r="AA4" s="65">
        <f t="shared" si="0"/>
        <v>6</v>
      </c>
      <c r="AB4" s="65">
        <f t="shared" si="0"/>
        <v>7</v>
      </c>
      <c r="AC4" s="65">
        <f t="shared" si="0"/>
        <v>8</v>
      </c>
      <c r="AD4" s="65">
        <f t="shared" si="0"/>
        <v>9</v>
      </c>
      <c r="AE4" s="65">
        <f t="shared" si="0"/>
        <v>10</v>
      </c>
      <c r="AF4" s="65">
        <f t="shared" si="0"/>
        <v>11</v>
      </c>
      <c r="AG4" s="65">
        <f t="shared" si="0"/>
        <v>12</v>
      </c>
      <c r="AH4" s="65">
        <f t="shared" si="0"/>
        <v>13</v>
      </c>
      <c r="AI4" s="85" t="s">
        <v>1</v>
      </c>
    </row>
    <row r="5" spans="1:36" ht="15" customHeight="1" x14ac:dyDescent="0.2">
      <c r="B5" s="128" t="s">
        <v>2</v>
      </c>
      <c r="C5" s="129"/>
      <c r="D5" s="132" t="s">
        <v>2</v>
      </c>
      <c r="E5" s="133"/>
      <c r="F5" s="124" t="s">
        <v>2</v>
      </c>
      <c r="G5" s="125"/>
      <c r="H5" s="124" t="s">
        <v>2</v>
      </c>
      <c r="I5" s="125"/>
      <c r="J5" s="124" t="s">
        <v>2</v>
      </c>
      <c r="K5" s="125"/>
      <c r="L5" s="124" t="s">
        <v>2</v>
      </c>
      <c r="M5" s="125"/>
      <c r="N5" s="124" t="s">
        <v>2</v>
      </c>
      <c r="O5" s="125"/>
      <c r="P5" s="124" t="s">
        <v>2</v>
      </c>
      <c r="Q5" s="125"/>
      <c r="R5" s="124" t="s">
        <v>2</v>
      </c>
      <c r="S5" s="125"/>
      <c r="T5" s="124" t="s">
        <v>2</v>
      </c>
      <c r="U5" s="125"/>
      <c r="V5" s="124" t="s">
        <v>2</v>
      </c>
      <c r="W5" s="125"/>
      <c r="X5" s="77" t="s">
        <v>2</v>
      </c>
      <c r="Y5" s="47" t="s">
        <v>2</v>
      </c>
      <c r="Z5" s="47" t="s">
        <v>2</v>
      </c>
      <c r="AA5" s="47" t="s">
        <v>2</v>
      </c>
      <c r="AB5" s="47" t="s">
        <v>2</v>
      </c>
      <c r="AC5" s="47" t="s">
        <v>2</v>
      </c>
      <c r="AD5" s="47" t="s">
        <v>2</v>
      </c>
      <c r="AE5" s="47" t="s">
        <v>2</v>
      </c>
      <c r="AF5" s="47" t="s">
        <v>2</v>
      </c>
      <c r="AG5" s="47" t="s">
        <v>2</v>
      </c>
      <c r="AH5" s="47" t="s">
        <v>2</v>
      </c>
      <c r="AI5" s="86" t="s">
        <v>3</v>
      </c>
    </row>
    <row r="6" spans="1:36" ht="16" thickBot="1" x14ac:dyDescent="0.25">
      <c r="A6" s="4" t="s">
        <v>4</v>
      </c>
      <c r="B6" s="130">
        <v>45296</v>
      </c>
      <c r="C6" s="130"/>
      <c r="D6" s="134">
        <v>45303</v>
      </c>
      <c r="E6" s="134"/>
      <c r="F6" s="126">
        <v>45310</v>
      </c>
      <c r="G6" s="126"/>
      <c r="H6" s="126">
        <f>F6+7</f>
        <v>45317</v>
      </c>
      <c r="I6" s="126"/>
      <c r="J6" s="126">
        <f>H6+7</f>
        <v>45324</v>
      </c>
      <c r="K6" s="126"/>
      <c r="L6" s="126">
        <f>J6+7</f>
        <v>45331</v>
      </c>
      <c r="M6" s="126"/>
      <c r="N6" s="126">
        <f>L6+7</f>
        <v>45338</v>
      </c>
      <c r="O6" s="126"/>
      <c r="P6" s="126">
        <f>N6+7</f>
        <v>45345</v>
      </c>
      <c r="Q6" s="126"/>
      <c r="R6" s="126">
        <f>P6+7</f>
        <v>45352</v>
      </c>
      <c r="S6" s="126"/>
      <c r="T6" s="126">
        <f>R6+7</f>
        <v>45359</v>
      </c>
      <c r="U6" s="126"/>
      <c r="V6" s="126">
        <f>T6+7</f>
        <v>45366</v>
      </c>
      <c r="W6" s="126"/>
      <c r="X6" s="64">
        <f>V6+7</f>
        <v>45373</v>
      </c>
      <c r="Y6" s="64">
        <f>X6+7</f>
        <v>45380</v>
      </c>
      <c r="Z6" s="64">
        <f t="shared" ref="Z6:AH6" si="1">Y6+7</f>
        <v>45387</v>
      </c>
      <c r="AA6" s="64">
        <f t="shared" si="1"/>
        <v>45394</v>
      </c>
      <c r="AB6" s="64">
        <f t="shared" si="1"/>
        <v>45401</v>
      </c>
      <c r="AC6" s="64">
        <f t="shared" si="1"/>
        <v>45408</v>
      </c>
      <c r="AD6" s="64">
        <f t="shared" si="1"/>
        <v>45415</v>
      </c>
      <c r="AE6" s="64">
        <f t="shared" si="1"/>
        <v>45422</v>
      </c>
      <c r="AF6" s="64">
        <f t="shared" si="1"/>
        <v>45429</v>
      </c>
      <c r="AG6" s="64">
        <f t="shared" si="1"/>
        <v>45436</v>
      </c>
      <c r="AH6" s="64">
        <f t="shared" si="1"/>
        <v>45443</v>
      </c>
      <c r="AI6" s="87" t="s">
        <v>5</v>
      </c>
      <c r="AJ6" s="5"/>
    </row>
    <row r="7" spans="1:36" x14ac:dyDescent="0.2">
      <c r="A7" s="6" t="s">
        <v>6</v>
      </c>
      <c r="F7" s="45"/>
      <c r="G7" s="53"/>
      <c r="H7" s="45"/>
      <c r="I7" s="53"/>
      <c r="J7" s="45"/>
      <c r="K7" s="53"/>
      <c r="L7" s="45"/>
      <c r="M7" s="53"/>
      <c r="N7" s="45"/>
      <c r="O7" s="53"/>
      <c r="P7" s="45"/>
      <c r="Q7" s="40"/>
      <c r="R7" s="45"/>
      <c r="S7" s="53"/>
      <c r="T7" s="45"/>
      <c r="U7" s="53"/>
      <c r="V7" s="45"/>
      <c r="W7" s="53"/>
      <c r="X7" s="36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91"/>
    </row>
    <row r="8" spans="1:36" x14ac:dyDescent="0.2">
      <c r="A8" s="7" t="s">
        <v>50</v>
      </c>
      <c r="B8" s="108">
        <v>245895</v>
      </c>
      <c r="C8" s="59">
        <v>226987</v>
      </c>
      <c r="D8" s="104">
        <v>235412</v>
      </c>
      <c r="E8" s="59">
        <v>241562</v>
      </c>
      <c r="F8" s="70">
        <v>260524</v>
      </c>
      <c r="G8" s="71">
        <v>265225</v>
      </c>
      <c r="H8" s="70">
        <v>224574</v>
      </c>
      <c r="I8" s="71">
        <v>246788</v>
      </c>
      <c r="J8" s="48">
        <v>465895</v>
      </c>
      <c r="K8" s="71">
        <v>425875</v>
      </c>
      <c r="L8" s="48">
        <v>245156</v>
      </c>
      <c r="M8" s="59">
        <v>268745</v>
      </c>
      <c r="N8" s="48">
        <v>448522</v>
      </c>
      <c r="O8" s="59">
        <v>435582</v>
      </c>
      <c r="P8" s="48">
        <v>212511</v>
      </c>
      <c r="Q8" s="71">
        <v>189545</v>
      </c>
      <c r="R8" s="48">
        <v>205485</v>
      </c>
      <c r="S8" s="71">
        <v>265523</v>
      </c>
      <c r="T8" s="48">
        <v>365421</v>
      </c>
      <c r="U8" s="71">
        <v>360255</v>
      </c>
      <c r="V8" s="48">
        <v>265850</v>
      </c>
      <c r="W8" s="71">
        <v>310955</v>
      </c>
      <c r="X8" s="70">
        <v>342156</v>
      </c>
      <c r="Y8" s="70">
        <v>335879</v>
      </c>
      <c r="Z8" s="70">
        <v>396552</v>
      </c>
      <c r="AA8" s="70">
        <v>345264</v>
      </c>
      <c r="AB8" s="70">
        <v>360525</v>
      </c>
      <c r="AC8" s="70">
        <v>468575</v>
      </c>
      <c r="AD8" s="70">
        <v>465025</v>
      </c>
      <c r="AE8" s="70">
        <v>495560</v>
      </c>
      <c r="AF8" s="70">
        <v>445225</v>
      </c>
      <c r="AG8" s="70">
        <v>422516</v>
      </c>
      <c r="AH8" s="70">
        <v>445255</v>
      </c>
      <c r="AI8" s="93">
        <f t="shared" ref="AI8:AI12" si="2">SUM(U8,W8:AH8)</f>
        <v>5193742</v>
      </c>
      <c r="AJ8" s="9"/>
    </row>
    <row r="9" spans="1:36" x14ac:dyDescent="0.2">
      <c r="A9" s="7" t="s">
        <v>48</v>
      </c>
      <c r="B9" s="109">
        <v>15000</v>
      </c>
      <c r="C9" s="31"/>
      <c r="D9" s="29"/>
      <c r="E9" s="31">
        <v>15000</v>
      </c>
      <c r="F9" s="29"/>
      <c r="G9" s="31"/>
      <c r="H9" s="29"/>
      <c r="I9" s="31">
        <f>24704+15000</f>
        <v>39704</v>
      </c>
      <c r="J9" s="29"/>
      <c r="K9" s="31">
        <v>12505</v>
      </c>
      <c r="L9" s="29"/>
      <c r="M9" s="31"/>
      <c r="N9" s="29"/>
      <c r="O9" s="31"/>
      <c r="P9" s="29"/>
      <c r="Q9" s="40"/>
      <c r="R9" s="29"/>
      <c r="S9" s="31"/>
      <c r="T9" s="29"/>
      <c r="U9" s="31"/>
      <c r="V9" s="29"/>
      <c r="W9" s="31"/>
      <c r="X9" s="62"/>
      <c r="Y9" s="62"/>
      <c r="Z9" s="29">
        <v>60000</v>
      </c>
      <c r="AA9" s="29"/>
      <c r="AB9" s="29"/>
      <c r="AC9" s="29"/>
      <c r="AD9" s="29"/>
      <c r="AE9" s="29"/>
      <c r="AF9" s="29"/>
      <c r="AG9" s="29"/>
      <c r="AH9" s="29"/>
      <c r="AI9" s="93">
        <f t="shared" si="2"/>
        <v>60000</v>
      </c>
      <c r="AJ9" s="9"/>
    </row>
    <row r="10" spans="1:36" x14ac:dyDescent="0.2">
      <c r="A10" s="7" t="s">
        <v>54</v>
      </c>
      <c r="B10" s="109">
        <v>33400</v>
      </c>
      <c r="C10" s="31">
        <v>56837</v>
      </c>
      <c r="D10" s="29">
        <v>25500</v>
      </c>
      <c r="E10" s="31">
        <v>26672</v>
      </c>
      <c r="F10" s="29">
        <v>30667</v>
      </c>
      <c r="G10" s="31">
        <v>14246</v>
      </c>
      <c r="H10" s="29">
        <v>23435</v>
      </c>
      <c r="I10" s="31">
        <v>18350</v>
      </c>
      <c r="J10" s="29">
        <v>29623</v>
      </c>
      <c r="K10" s="31">
        <v>32745</v>
      </c>
      <c r="L10" s="29">
        <v>29623</v>
      </c>
      <c r="M10" s="31">
        <v>29993</v>
      </c>
      <c r="N10" s="29">
        <v>29623</v>
      </c>
      <c r="O10" s="31">
        <v>31420</v>
      </c>
      <c r="P10" s="29">
        <v>36743</v>
      </c>
      <c r="Q10" s="40">
        <v>53230</v>
      </c>
      <c r="R10" s="29">
        <v>36743</v>
      </c>
      <c r="S10" s="31">
        <v>30959</v>
      </c>
      <c r="T10" s="29">
        <v>36743</v>
      </c>
      <c r="U10" s="31">
        <v>39946</v>
      </c>
      <c r="V10" s="29">
        <v>36743</v>
      </c>
      <c r="W10" s="31">
        <v>36743</v>
      </c>
      <c r="X10" s="62">
        <v>41963</v>
      </c>
      <c r="Y10" s="62">
        <v>41963</v>
      </c>
      <c r="Z10" s="29">
        <v>41963</v>
      </c>
      <c r="AA10" s="29">
        <v>41963</v>
      </c>
      <c r="AB10" s="29">
        <v>41963</v>
      </c>
      <c r="AC10" s="29">
        <v>50000</v>
      </c>
      <c r="AD10" s="29">
        <v>80000</v>
      </c>
      <c r="AE10" s="29">
        <v>50000</v>
      </c>
      <c r="AF10" s="29">
        <v>70000</v>
      </c>
      <c r="AG10" s="29">
        <v>50000</v>
      </c>
      <c r="AH10" s="29">
        <v>65000</v>
      </c>
      <c r="AI10" s="93">
        <f t="shared" si="2"/>
        <v>651504</v>
      </c>
      <c r="AJ10" s="9"/>
    </row>
    <row r="11" spans="1:36" outlineLevel="1" x14ac:dyDescent="0.2">
      <c r="A11" s="7" t="s">
        <v>55</v>
      </c>
      <c r="B11" s="109">
        <v>17500</v>
      </c>
      <c r="C11" s="31">
        <v>18632</v>
      </c>
      <c r="D11" s="29">
        <v>15000</v>
      </c>
      <c r="E11" s="31">
        <v>23926</v>
      </c>
      <c r="F11" s="29">
        <v>17500</v>
      </c>
      <c r="G11" s="31">
        <v>14492</v>
      </c>
      <c r="H11" s="29">
        <v>14665</v>
      </c>
      <c r="I11" s="31">
        <v>14054</v>
      </c>
      <c r="J11" s="29">
        <v>14665</v>
      </c>
      <c r="K11" s="31">
        <v>14900</v>
      </c>
      <c r="L11" s="29">
        <v>14665</v>
      </c>
      <c r="M11" s="31">
        <v>15124</v>
      </c>
      <c r="N11" s="29">
        <v>14665</v>
      </c>
      <c r="O11" s="31">
        <v>15507</v>
      </c>
      <c r="P11" s="29">
        <v>18235</v>
      </c>
      <c r="Q11" s="40">
        <v>12557</v>
      </c>
      <c r="R11" s="29">
        <v>18235</v>
      </c>
      <c r="S11" s="31">
        <v>23048</v>
      </c>
      <c r="T11" s="29">
        <v>18235</v>
      </c>
      <c r="U11" s="31">
        <v>16150</v>
      </c>
      <c r="V11" s="29">
        <v>18235</v>
      </c>
      <c r="W11" s="31">
        <v>18235</v>
      </c>
      <c r="X11" s="62">
        <v>25500</v>
      </c>
      <c r="Y11" s="62">
        <v>25500</v>
      </c>
      <c r="Z11" s="29">
        <v>25500</v>
      </c>
      <c r="AA11" s="29">
        <v>25500</v>
      </c>
      <c r="AB11" s="29">
        <v>25500</v>
      </c>
      <c r="AC11" s="29">
        <v>25500</v>
      </c>
      <c r="AD11" s="29">
        <v>25500</v>
      </c>
      <c r="AE11" s="29">
        <v>25500</v>
      </c>
      <c r="AF11" s="29">
        <v>25500</v>
      </c>
      <c r="AG11" s="29">
        <v>25500</v>
      </c>
      <c r="AH11" s="29">
        <v>25500</v>
      </c>
      <c r="AI11" s="93">
        <f t="shared" si="2"/>
        <v>314885</v>
      </c>
      <c r="AJ11" s="9"/>
    </row>
    <row r="12" spans="1:36" x14ac:dyDescent="0.2">
      <c r="A12" s="7" t="s">
        <v>42</v>
      </c>
      <c r="B12" s="109">
        <v>13225</v>
      </c>
      <c r="C12" s="31"/>
      <c r="D12" s="29">
        <v>13225</v>
      </c>
      <c r="E12" s="31"/>
      <c r="F12" s="20">
        <v>13225</v>
      </c>
      <c r="G12" s="31"/>
      <c r="H12" s="20">
        <v>26103</v>
      </c>
      <c r="I12" s="31"/>
      <c r="J12" s="20">
        <v>26103</v>
      </c>
      <c r="K12" s="31">
        <v>3761</v>
      </c>
      <c r="L12" s="20">
        <v>26103</v>
      </c>
      <c r="M12" s="31">
        <v>59547</v>
      </c>
      <c r="N12" s="20">
        <v>26103</v>
      </c>
      <c r="O12" s="31">
        <v>12808</v>
      </c>
      <c r="P12" s="20">
        <v>35129</v>
      </c>
      <c r="Q12" s="40">
        <v>18340</v>
      </c>
      <c r="R12" s="20">
        <v>35129</v>
      </c>
      <c r="S12" s="31">
        <v>28710</v>
      </c>
      <c r="T12" s="20">
        <v>9953</v>
      </c>
      <c r="U12" s="31">
        <v>35121</v>
      </c>
      <c r="V12" s="20">
        <v>21308</v>
      </c>
      <c r="W12" s="31"/>
      <c r="X12" s="61">
        <v>54865</v>
      </c>
      <c r="Y12" s="61">
        <v>56850</v>
      </c>
      <c r="Z12" s="20">
        <v>56450</v>
      </c>
      <c r="AA12" s="20">
        <v>44865</v>
      </c>
      <c r="AB12" s="20">
        <v>65450</v>
      </c>
      <c r="AC12" s="20">
        <v>61613</v>
      </c>
      <c r="AD12" s="20">
        <v>65550</v>
      </c>
      <c r="AE12" s="20">
        <v>68585</v>
      </c>
      <c r="AF12" s="20">
        <v>72500</v>
      </c>
      <c r="AG12" s="20">
        <v>98098</v>
      </c>
      <c r="AH12" s="20">
        <v>98098</v>
      </c>
      <c r="AI12" s="93">
        <f t="shared" si="2"/>
        <v>778045</v>
      </c>
      <c r="AJ12" s="9"/>
    </row>
    <row r="13" spans="1:36" ht="16" thickBot="1" x14ac:dyDescent="0.25">
      <c r="A13" s="98" t="s">
        <v>47</v>
      </c>
      <c r="B13" s="120">
        <v>73266</v>
      </c>
      <c r="C13" s="100">
        <v>105028</v>
      </c>
      <c r="D13" s="102">
        <f>SUM(B10,B11)</f>
        <v>50900</v>
      </c>
      <c r="E13" s="100">
        <f>SUM(C10:C11)</f>
        <v>75469</v>
      </c>
      <c r="F13" s="99">
        <f>SUM(E10,E11,E13)</f>
        <v>126067</v>
      </c>
      <c r="G13" s="100">
        <v>69729</v>
      </c>
      <c r="H13" s="99">
        <f>SUM(F10,F11)</f>
        <v>48167</v>
      </c>
      <c r="I13" s="100">
        <v>48167</v>
      </c>
      <c r="J13" s="99">
        <v>63933</v>
      </c>
      <c r="K13" s="100">
        <v>65410</v>
      </c>
      <c r="L13" s="99">
        <f>SUM(K10:K11)</f>
        <v>47645</v>
      </c>
      <c r="M13" s="100">
        <f>SUM(K10:K11)</f>
        <v>47645</v>
      </c>
      <c r="N13" s="99">
        <f>SUM(L10,L11,L13)*0.85</f>
        <v>78143.05</v>
      </c>
      <c r="O13" s="100">
        <v>75202</v>
      </c>
      <c r="P13" s="99">
        <f>SUM(O10:O11)</f>
        <v>46927</v>
      </c>
      <c r="Q13" s="101">
        <f>SUM(O10:O11)</f>
        <v>46927</v>
      </c>
      <c r="R13" s="99">
        <v>117970</v>
      </c>
      <c r="S13" s="100">
        <v>122852</v>
      </c>
      <c r="T13" s="99">
        <f>SUM(S10:S11)</f>
        <v>54007</v>
      </c>
      <c r="U13" s="100">
        <f>SUM(S10:S11)</f>
        <v>54007</v>
      </c>
      <c r="V13" s="99">
        <f>SUM(U10,U11,U13)</f>
        <v>110103</v>
      </c>
      <c r="W13" s="100">
        <f>SUM(U10,U11,U13)*0.85</f>
        <v>93587.55</v>
      </c>
      <c r="X13" s="103">
        <f>SUM(W10:W11)</f>
        <v>54978</v>
      </c>
      <c r="Y13" s="103">
        <f>SUM(X10,X11,X13)*0.85</f>
        <v>104074.84999999999</v>
      </c>
      <c r="Z13" s="99">
        <f>SUM(Y10:Y11)</f>
        <v>67463</v>
      </c>
      <c r="AA13" s="99">
        <f>SUM(Z10,Z11,Z13)*0.85</f>
        <v>114687.09999999999</v>
      </c>
      <c r="AB13" s="99">
        <f>SUM(AA10,AA11)</f>
        <v>67463</v>
      </c>
      <c r="AC13" s="99">
        <f>(AB10+AB11+AB13)*0.85</f>
        <v>114687.09999999999</v>
      </c>
      <c r="AD13" s="99">
        <f>SUM(AC10:AC11)</f>
        <v>75500</v>
      </c>
      <c r="AE13" s="99">
        <f>(AD10+AD11+AD13)*0.85</f>
        <v>153850</v>
      </c>
      <c r="AF13" s="99">
        <f>SUM(AE10:AE11)</f>
        <v>75500</v>
      </c>
      <c r="AG13" s="99">
        <f>SUM(AF10,AF11,AF13)*0.85</f>
        <v>145350</v>
      </c>
      <c r="AH13" s="99">
        <f>SUM(AG10:AG11)</f>
        <v>75500</v>
      </c>
      <c r="AI13" s="82"/>
      <c r="AJ13" s="9"/>
    </row>
    <row r="14" spans="1:36" s="12" customFormat="1" ht="13" x14ac:dyDescent="0.15">
      <c r="A14" s="11" t="s">
        <v>7</v>
      </c>
      <c r="B14" s="111">
        <f>B8+B9+B12+B13</f>
        <v>347386</v>
      </c>
      <c r="C14" s="63">
        <f>SUM(C8,C13)</f>
        <v>332015</v>
      </c>
      <c r="D14" s="60">
        <f>SUM(D8,D12)</f>
        <v>248637</v>
      </c>
      <c r="E14" s="63">
        <f>SUM(E8,E9,E12)</f>
        <v>256562</v>
      </c>
      <c r="F14" s="60">
        <f>F8+F9+F12+F13</f>
        <v>399816</v>
      </c>
      <c r="G14" s="63">
        <f>SUM(G8,G13)</f>
        <v>334954</v>
      </c>
      <c r="H14" s="60">
        <f>H8+H9+H12</f>
        <v>250677</v>
      </c>
      <c r="I14" s="63">
        <f>SUM(I8,I9)</f>
        <v>286492</v>
      </c>
      <c r="J14" s="60">
        <f>SUM(J8,J12,J13)</f>
        <v>555931</v>
      </c>
      <c r="K14" s="63">
        <f>K8+K9+K13+K12</f>
        <v>507551</v>
      </c>
      <c r="L14" s="60">
        <f>SUM(L8,L9,L12)</f>
        <v>271259</v>
      </c>
      <c r="M14" s="63">
        <f>SUM(M8,M12)</f>
        <v>328292</v>
      </c>
      <c r="N14" s="60">
        <f>SUM(N8,N12,N13)</f>
        <v>552768.05000000005</v>
      </c>
      <c r="O14" s="63">
        <f>O8+O9+O12+O13</f>
        <v>523592</v>
      </c>
      <c r="P14" s="60">
        <f>SUM(P8,P12)</f>
        <v>247640</v>
      </c>
      <c r="Q14" s="76">
        <f>SUM(Q8,Q12)</f>
        <v>207885</v>
      </c>
      <c r="R14" s="60">
        <f>SUM(R8,R12,R13)</f>
        <v>358584</v>
      </c>
      <c r="S14" s="63">
        <f>SUM(S8,S12,S13)</f>
        <v>417085</v>
      </c>
      <c r="T14" s="60">
        <f>SUM(T8,T12)</f>
        <v>375374</v>
      </c>
      <c r="U14" s="63">
        <f>SUM(U8,U12)</f>
        <v>395376</v>
      </c>
      <c r="V14" s="60">
        <f>SUM(V8,V12,V13)</f>
        <v>397261</v>
      </c>
      <c r="W14" s="63">
        <f>SUM(W8,W12,W13)</f>
        <v>404542.55</v>
      </c>
      <c r="X14" s="60">
        <f>SUM(X8,X12)</f>
        <v>397021</v>
      </c>
      <c r="Y14" s="60">
        <f>SUM(Y8,Y12,Y13)</f>
        <v>496803.85</v>
      </c>
      <c r="Z14" s="60">
        <f>Z8+Z12</f>
        <v>453002</v>
      </c>
      <c r="AA14" s="60">
        <f>SUM(AA8,AA12,AA13)</f>
        <v>504816.1</v>
      </c>
      <c r="AB14" s="60">
        <f>SUM(AB8,AB12)</f>
        <v>425975</v>
      </c>
      <c r="AC14" s="60">
        <f>SUM(AC8,AC12,AC13)</f>
        <v>644875.1</v>
      </c>
      <c r="AD14" s="60">
        <f>SUM(AD8,AD12)</f>
        <v>530575</v>
      </c>
      <c r="AE14" s="60">
        <f>SUM(AE8,AE12,AE13)</f>
        <v>717995</v>
      </c>
      <c r="AF14" s="60">
        <f>SUM(AF8,AF12)</f>
        <v>517725</v>
      </c>
      <c r="AG14" s="60">
        <f>SUM(AG8,AG12,AG13)</f>
        <v>665964</v>
      </c>
      <c r="AH14" s="60">
        <f>SUM(AH8,AH12)</f>
        <v>543353</v>
      </c>
      <c r="AI14" s="80">
        <f>SUM(AI8:AI13)</f>
        <v>6998176</v>
      </c>
      <c r="AJ14" s="9"/>
    </row>
    <row r="15" spans="1:36" ht="4" customHeight="1" x14ac:dyDescent="0.2">
      <c r="B15" s="112"/>
      <c r="C15" s="34"/>
      <c r="D15" s="26"/>
      <c r="E15" s="34"/>
      <c r="F15" s="26"/>
      <c r="G15" s="34"/>
      <c r="H15" s="26"/>
      <c r="I15" s="34"/>
      <c r="J15" s="26"/>
      <c r="K15" s="34"/>
      <c r="L15" s="26"/>
      <c r="M15" s="34"/>
      <c r="N15" s="26"/>
      <c r="O15" s="34"/>
      <c r="P15" s="26"/>
      <c r="Q15" s="34"/>
      <c r="R15" s="26"/>
      <c r="S15" s="34"/>
      <c r="T15" s="26"/>
      <c r="U15" s="34"/>
      <c r="V15" s="26"/>
      <c r="W15" s="34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83"/>
      <c r="AJ15" s="9"/>
    </row>
    <row r="16" spans="1:36" x14ac:dyDescent="0.2">
      <c r="A16" s="6" t="s">
        <v>8</v>
      </c>
      <c r="B16" s="113"/>
      <c r="C16" s="37"/>
      <c r="D16" s="43"/>
      <c r="E16" s="37"/>
      <c r="F16" s="43"/>
      <c r="G16" s="37"/>
      <c r="H16" s="43"/>
      <c r="I16" s="37"/>
      <c r="J16" s="43"/>
      <c r="K16" s="37"/>
      <c r="L16" s="43"/>
      <c r="M16" s="37"/>
      <c r="N16" s="43"/>
      <c r="O16" s="37"/>
      <c r="P16" s="43"/>
      <c r="Q16" s="37"/>
      <c r="R16" s="43"/>
      <c r="S16" s="37"/>
      <c r="T16" s="43"/>
      <c r="U16" s="37"/>
      <c r="V16" s="43"/>
      <c r="W16" s="37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83"/>
      <c r="AJ16" s="9"/>
    </row>
    <row r="17" spans="1:157" x14ac:dyDescent="0.2">
      <c r="A17" s="7" t="s">
        <v>51</v>
      </c>
      <c r="B17" s="114">
        <f t="shared" ref="B17:AH17" si="3">SUM(B18:B27)</f>
        <v>99539.774999999994</v>
      </c>
      <c r="C17" s="39">
        <f t="shared" si="3"/>
        <v>58304</v>
      </c>
      <c r="D17" s="41">
        <f t="shared" si="3"/>
        <v>63877.24</v>
      </c>
      <c r="E17" s="39">
        <f t="shared" si="3"/>
        <v>86131</v>
      </c>
      <c r="F17" s="41">
        <f t="shared" si="3"/>
        <v>160423.97500000001</v>
      </c>
      <c r="G17" s="39">
        <f t="shared" si="3"/>
        <v>86807</v>
      </c>
      <c r="H17" s="41">
        <f t="shared" si="3"/>
        <v>144045.995</v>
      </c>
      <c r="I17" s="39">
        <f t="shared" si="3"/>
        <v>165949</v>
      </c>
      <c r="J17" s="41">
        <f t="shared" si="3"/>
        <v>272350.02</v>
      </c>
      <c r="K17" s="39">
        <f t="shared" si="3"/>
        <v>183007</v>
      </c>
      <c r="L17" s="41">
        <f t="shared" si="3"/>
        <v>156462.04500000001</v>
      </c>
      <c r="M17" s="39">
        <f t="shared" si="3"/>
        <v>137760</v>
      </c>
      <c r="N17" s="41">
        <f t="shared" si="3"/>
        <v>263229.19500000001</v>
      </c>
      <c r="O17" s="39">
        <f t="shared" si="3"/>
        <v>205851</v>
      </c>
      <c r="P17" s="41">
        <f t="shared" si="3"/>
        <v>143460.75999999998</v>
      </c>
      <c r="Q17" s="39">
        <f t="shared" si="3"/>
        <v>189868</v>
      </c>
      <c r="R17" s="41">
        <f t="shared" si="3"/>
        <v>139772.11000000002</v>
      </c>
      <c r="S17" s="39">
        <f t="shared" si="3"/>
        <v>176107</v>
      </c>
      <c r="T17" s="41">
        <f t="shared" si="3"/>
        <v>215178.67</v>
      </c>
      <c r="U17" s="39">
        <f t="shared" si="3"/>
        <v>214788</v>
      </c>
      <c r="V17" s="41">
        <f t="shared" si="3"/>
        <v>166765.13500000001</v>
      </c>
      <c r="W17" s="39">
        <f t="shared" si="3"/>
        <v>0</v>
      </c>
      <c r="X17" s="41">
        <f t="shared" si="3"/>
        <v>203399.435</v>
      </c>
      <c r="Y17" s="41">
        <f t="shared" si="3"/>
        <v>257403.04</v>
      </c>
      <c r="Z17" s="41">
        <f t="shared" si="3"/>
        <v>197470.89500000002</v>
      </c>
      <c r="AA17" s="41">
        <f t="shared" si="3"/>
        <v>217482.07499999998</v>
      </c>
      <c r="AB17" s="41">
        <f t="shared" si="3"/>
        <v>232493</v>
      </c>
      <c r="AC17" s="41">
        <f t="shared" si="3"/>
        <v>288919.29499999998</v>
      </c>
      <c r="AD17" s="41">
        <f t="shared" si="3"/>
        <v>292144.125</v>
      </c>
      <c r="AE17" s="41">
        <f t="shared" si="3"/>
        <v>305456.90000000002</v>
      </c>
      <c r="AF17" s="41">
        <f t="shared" si="3"/>
        <v>282862.125</v>
      </c>
      <c r="AG17" s="41">
        <f t="shared" si="3"/>
        <v>277143.21999999997</v>
      </c>
      <c r="AH17" s="41">
        <f t="shared" si="3"/>
        <v>290956.19500000001</v>
      </c>
      <c r="AI17" s="89">
        <f>SUM(AI18:AI28)</f>
        <v>3227283.4400000004</v>
      </c>
      <c r="AJ17" s="69">
        <f>SUM(AI17/AI14)</f>
        <v>0.46116065671969386</v>
      </c>
    </row>
    <row r="18" spans="1:157" outlineLevel="1" x14ac:dyDescent="0.2">
      <c r="A18" s="14" t="s">
        <v>31</v>
      </c>
      <c r="B18" s="115">
        <v>23500</v>
      </c>
      <c r="C18" s="32">
        <v>10334</v>
      </c>
      <c r="D18" s="44">
        <v>11738</v>
      </c>
      <c r="E18" s="32">
        <v>25176</v>
      </c>
      <c r="F18" s="21">
        <f>SUM(F8,F12)*12%</f>
        <v>32849.879999999997</v>
      </c>
      <c r="G18" s="32">
        <v>18327</v>
      </c>
      <c r="H18" s="21">
        <f>SUM(H8,H12)*12%</f>
        <v>30081.239999999998</v>
      </c>
      <c r="I18" s="32">
        <f>28140+2941</f>
        <v>31081</v>
      </c>
      <c r="J18" s="21">
        <f>SUM(J8,J12)*12%</f>
        <v>59039.759999999995</v>
      </c>
      <c r="K18" s="32">
        <v>42512</v>
      </c>
      <c r="L18" s="21">
        <f>SUM(L8,L12)*12%</f>
        <v>32551.079999999998</v>
      </c>
      <c r="M18" s="32">
        <v>35455</v>
      </c>
      <c r="N18" s="21">
        <f>SUM(N8,N12)*12%</f>
        <v>56955</v>
      </c>
      <c r="O18" s="32">
        <v>54652</v>
      </c>
      <c r="P18" s="21">
        <f>SUM(P8,P12)*12%</f>
        <v>29716.799999999999</v>
      </c>
      <c r="Q18" s="32">
        <v>28423</v>
      </c>
      <c r="R18" s="21">
        <f>SUM(R8,R12)*12%</f>
        <v>28873.68</v>
      </c>
      <c r="S18" s="32">
        <v>22550</v>
      </c>
      <c r="T18" s="21">
        <f>SUM(T8,T12)*12%</f>
        <v>45044.88</v>
      </c>
      <c r="U18" s="32">
        <v>68724</v>
      </c>
      <c r="V18" s="21">
        <v>34459</v>
      </c>
      <c r="W18" s="32"/>
      <c r="X18" s="21">
        <v>48086</v>
      </c>
      <c r="Y18" s="21">
        <v>38724</v>
      </c>
      <c r="Z18" s="21">
        <v>43084</v>
      </c>
      <c r="AA18" s="21">
        <f>SUM(AA8,AA12)*12%</f>
        <v>46815.479999999996</v>
      </c>
      <c r="AB18" s="21">
        <f>SUM(AB8,AB12)*12%</f>
        <v>51117</v>
      </c>
      <c r="AC18" s="21">
        <f>SUM(AC8,AC12)*12%</f>
        <v>63622.559999999998</v>
      </c>
      <c r="AD18" s="21">
        <f>SUM(AD8,AD12)*12%</f>
        <v>63669</v>
      </c>
      <c r="AE18" s="21">
        <f>SUM(AE8+AE12)*12%</f>
        <v>67697.399999999994</v>
      </c>
      <c r="AF18" s="21">
        <f>SUM(AF8+AF12)*12%</f>
        <v>62127</v>
      </c>
      <c r="AG18" s="21">
        <f>SUM(AG8+AG12)*12%</f>
        <v>62473.68</v>
      </c>
      <c r="AH18" s="21">
        <f>SUM(AH8+AH12)*12%</f>
        <v>65202.36</v>
      </c>
      <c r="AI18" s="79">
        <f t="shared" ref="AI18:AI28" si="4">SUM(X18:AH18,V18,U18)</f>
        <v>715801.48</v>
      </c>
      <c r="AJ18" s="15"/>
    </row>
    <row r="19" spans="1:157" outlineLevel="1" x14ac:dyDescent="0.2">
      <c r="A19" s="16" t="s">
        <v>32</v>
      </c>
      <c r="B19" s="109"/>
      <c r="C19" s="31"/>
      <c r="D19" s="29"/>
      <c r="E19" s="31"/>
      <c r="F19" s="20">
        <f>SUM(F8)*5%</f>
        <v>13026.2</v>
      </c>
      <c r="G19" s="31"/>
      <c r="H19" s="20">
        <f>SUM(H8)*5%</f>
        <v>11228.7</v>
      </c>
      <c r="I19" s="31"/>
      <c r="J19" s="20">
        <f>SUM(J8)*5%</f>
        <v>23294.75</v>
      </c>
      <c r="K19" s="31"/>
      <c r="L19" s="20">
        <f>SUM(L8)*5%</f>
        <v>12257.800000000001</v>
      </c>
      <c r="M19" s="31"/>
      <c r="N19" s="20">
        <f>SUM(N8)*5%</f>
        <v>22426.100000000002</v>
      </c>
      <c r="O19" s="31"/>
      <c r="P19" s="20">
        <f>SUM(P8)*5%</f>
        <v>10625.550000000001</v>
      </c>
      <c r="Q19" s="31">
        <v>76554</v>
      </c>
      <c r="R19" s="20">
        <f>SUM(R8)*5%</f>
        <v>10274.25</v>
      </c>
      <c r="S19" s="31"/>
      <c r="T19" s="20">
        <f>SUM(T8)*5%</f>
        <v>18271.05</v>
      </c>
      <c r="U19" s="31"/>
      <c r="V19" s="20">
        <v>13293</v>
      </c>
      <c r="W19" s="31"/>
      <c r="X19" s="20"/>
      <c r="Y19" s="20">
        <v>81377</v>
      </c>
      <c r="Z19" s="45"/>
      <c r="AA19" s="20">
        <f t="shared" ref="AA19:AH19" si="5">SUM(AA8)*5%</f>
        <v>17263.2</v>
      </c>
      <c r="AB19" s="20">
        <f t="shared" si="5"/>
        <v>18026.25</v>
      </c>
      <c r="AC19" s="20">
        <f t="shared" si="5"/>
        <v>23428.75</v>
      </c>
      <c r="AD19" s="20">
        <f t="shared" si="5"/>
        <v>23251.25</v>
      </c>
      <c r="AE19" s="20">
        <f t="shared" si="5"/>
        <v>24778</v>
      </c>
      <c r="AF19" s="20">
        <f t="shared" si="5"/>
        <v>22261.25</v>
      </c>
      <c r="AG19" s="20">
        <f t="shared" si="5"/>
        <v>21125.800000000003</v>
      </c>
      <c r="AH19" s="20">
        <f t="shared" si="5"/>
        <v>22262.75</v>
      </c>
      <c r="AI19" s="79">
        <f t="shared" si="4"/>
        <v>267067.25</v>
      </c>
      <c r="AJ19" s="9"/>
    </row>
    <row r="20" spans="1:157" outlineLevel="1" x14ac:dyDescent="0.2">
      <c r="A20" s="16" t="s">
        <v>33</v>
      </c>
      <c r="B20" s="109">
        <v>21268</v>
      </c>
      <c r="C20" s="31">
        <v>1464</v>
      </c>
      <c r="D20" s="29">
        <v>0</v>
      </c>
      <c r="E20" s="31">
        <v>34882</v>
      </c>
      <c r="F20" s="8">
        <f>SUM(F8,F12)*22%</f>
        <v>60224.78</v>
      </c>
      <c r="G20" s="31">
        <v>41918</v>
      </c>
      <c r="H20" s="8">
        <f>SUM(H8,H12)*22%</f>
        <v>55148.94</v>
      </c>
      <c r="I20" s="31">
        <v>51456</v>
      </c>
      <c r="J20" s="8">
        <f>SUM(J8,J12)*22%</f>
        <v>108239.56</v>
      </c>
      <c r="K20" s="31">
        <v>85475</v>
      </c>
      <c r="L20" s="8">
        <f>SUM(L8,L12)*22%</f>
        <v>59676.98</v>
      </c>
      <c r="M20" s="31">
        <v>62544</v>
      </c>
      <c r="N20" s="8">
        <f>SUM(N8,N12)*22%</f>
        <v>104417.5</v>
      </c>
      <c r="O20" s="31">
        <v>95885</v>
      </c>
      <c r="P20" s="8">
        <f>SUM(P8,P12)*22%</f>
        <v>54480.800000000003</v>
      </c>
      <c r="Q20" s="31">
        <v>43431</v>
      </c>
      <c r="R20" s="8">
        <f>SUM(R8,R12)*22%</f>
        <v>52935.08</v>
      </c>
      <c r="S20" s="31">
        <v>65225</v>
      </c>
      <c r="T20" s="8">
        <f>SUM(T8,T12)*22%</f>
        <v>82582.28</v>
      </c>
      <c r="U20" s="31">
        <v>92545</v>
      </c>
      <c r="V20" s="8">
        <f>SUM(V8,V12)*22%</f>
        <v>63174.76</v>
      </c>
      <c r="W20" s="31"/>
      <c r="X20" s="8">
        <v>88158</v>
      </c>
      <c r="Y20" s="8">
        <v>70994</v>
      </c>
      <c r="Z20" s="8">
        <v>79888</v>
      </c>
      <c r="AA20" s="8">
        <f t="shared" ref="AA20:AH20" si="6">SUM(AA8,AA12)*22%</f>
        <v>85828.38</v>
      </c>
      <c r="AB20" s="8">
        <f t="shared" si="6"/>
        <v>93714.5</v>
      </c>
      <c r="AC20" s="8">
        <f t="shared" si="6"/>
        <v>116641.36</v>
      </c>
      <c r="AD20" s="8">
        <f t="shared" si="6"/>
        <v>116726.5</v>
      </c>
      <c r="AE20" s="8">
        <f t="shared" si="6"/>
        <v>124111.9</v>
      </c>
      <c r="AF20" s="8">
        <f t="shared" si="6"/>
        <v>113899.5</v>
      </c>
      <c r="AG20" s="8">
        <f t="shared" si="6"/>
        <v>114535.08</v>
      </c>
      <c r="AH20" s="8">
        <f t="shared" si="6"/>
        <v>119537.66</v>
      </c>
      <c r="AI20" s="79">
        <f t="shared" si="4"/>
        <v>1279754.6399999999</v>
      </c>
      <c r="AJ20" s="9"/>
    </row>
    <row r="21" spans="1:157" outlineLevel="1" x14ac:dyDescent="0.2">
      <c r="A21" s="16" t="s">
        <v>34</v>
      </c>
      <c r="B21" s="109">
        <v>6650</v>
      </c>
      <c r="C21" s="31">
        <f>5951+5404</f>
        <v>11355</v>
      </c>
      <c r="D21" s="29">
        <v>6650</v>
      </c>
      <c r="E21" s="31">
        <f>1930+5989</f>
        <v>7919</v>
      </c>
      <c r="F21" s="8">
        <v>7487</v>
      </c>
      <c r="G21" s="31"/>
      <c r="H21" s="8">
        <v>6650</v>
      </c>
      <c r="I21" s="31">
        <v>16461</v>
      </c>
      <c r="J21" s="8">
        <v>7487</v>
      </c>
      <c r="K21" s="31">
        <f>497</f>
        <v>497</v>
      </c>
      <c r="L21" s="8">
        <v>7487</v>
      </c>
      <c r="M21" s="31">
        <v>7349</v>
      </c>
      <c r="N21" s="8">
        <v>7487</v>
      </c>
      <c r="O21" s="31">
        <v>2811</v>
      </c>
      <c r="P21" s="8">
        <v>7487</v>
      </c>
      <c r="Q21" s="31">
        <f>1655+3970</f>
        <v>5625</v>
      </c>
      <c r="R21" s="8">
        <v>7487</v>
      </c>
      <c r="S21" s="31">
        <f>1781+3772</f>
        <v>5553</v>
      </c>
      <c r="T21" s="8">
        <v>7487</v>
      </c>
      <c r="U21" s="31">
        <v>4746</v>
      </c>
      <c r="V21" s="8">
        <v>7487</v>
      </c>
      <c r="W21" s="31"/>
      <c r="X21" s="8">
        <v>7487</v>
      </c>
      <c r="Y21" s="8">
        <v>7487</v>
      </c>
      <c r="Z21" s="8">
        <v>7487</v>
      </c>
      <c r="AA21" s="8">
        <v>7487</v>
      </c>
      <c r="AB21" s="8">
        <v>7487</v>
      </c>
      <c r="AC21" s="8">
        <v>7487</v>
      </c>
      <c r="AD21" s="8">
        <v>7487</v>
      </c>
      <c r="AE21" s="8">
        <v>7487</v>
      </c>
      <c r="AF21" s="8">
        <v>7487</v>
      </c>
      <c r="AG21" s="8">
        <v>7487</v>
      </c>
      <c r="AH21" s="8">
        <v>7487</v>
      </c>
      <c r="AI21" s="79">
        <f t="shared" si="4"/>
        <v>94590</v>
      </c>
      <c r="AJ21" s="9"/>
    </row>
    <row r="22" spans="1:157" outlineLevel="1" x14ac:dyDescent="0.2">
      <c r="A22" s="16" t="s">
        <v>22</v>
      </c>
      <c r="B22" s="109">
        <v>6092</v>
      </c>
      <c r="C22" s="31">
        <v>16886</v>
      </c>
      <c r="D22" s="29">
        <v>6092</v>
      </c>
      <c r="E22" s="31">
        <v>8688</v>
      </c>
      <c r="F22" s="20">
        <v>6092</v>
      </c>
      <c r="G22" s="31"/>
      <c r="H22" s="20">
        <v>6092</v>
      </c>
      <c r="I22" s="31">
        <f>2371+4758+746</f>
        <v>7875</v>
      </c>
      <c r="J22" s="20">
        <v>6092</v>
      </c>
      <c r="K22" s="31">
        <f>2292+1174</f>
        <v>3466</v>
      </c>
      <c r="L22" s="20">
        <v>6092</v>
      </c>
      <c r="M22" s="31">
        <v>8499</v>
      </c>
      <c r="N22" s="20">
        <v>6092</v>
      </c>
      <c r="O22" s="31">
        <v>2500</v>
      </c>
      <c r="P22" s="20">
        <v>6092</v>
      </c>
      <c r="Q22" s="31">
        <v>3464</v>
      </c>
      <c r="R22" s="20">
        <v>6092</v>
      </c>
      <c r="S22" s="31">
        <v>1783</v>
      </c>
      <c r="T22" s="20">
        <v>6092</v>
      </c>
      <c r="U22" s="31">
        <v>2921</v>
      </c>
      <c r="V22" s="20">
        <v>6092</v>
      </c>
      <c r="W22" s="31"/>
      <c r="X22" s="20">
        <v>6092</v>
      </c>
      <c r="Y22" s="20">
        <v>6092</v>
      </c>
      <c r="Z22" s="20">
        <v>6092</v>
      </c>
      <c r="AA22" s="20">
        <v>6092</v>
      </c>
      <c r="AB22" s="20">
        <v>6092</v>
      </c>
      <c r="AC22" s="20">
        <v>6092</v>
      </c>
      <c r="AD22" s="20">
        <v>6092</v>
      </c>
      <c r="AE22" s="20">
        <v>6092</v>
      </c>
      <c r="AF22" s="20">
        <v>6092</v>
      </c>
      <c r="AG22" s="20">
        <v>6092</v>
      </c>
      <c r="AH22" s="20">
        <v>6092</v>
      </c>
      <c r="AI22" s="79">
        <f t="shared" si="4"/>
        <v>76025</v>
      </c>
      <c r="AJ22" s="9"/>
    </row>
    <row r="23" spans="1:157" s="25" customFormat="1" outlineLevel="1" x14ac:dyDescent="0.2">
      <c r="A23" s="16" t="s">
        <v>23</v>
      </c>
      <c r="B23" s="109">
        <f>SUM(B8*0.035)</f>
        <v>8606.3250000000007</v>
      </c>
      <c r="C23" s="31"/>
      <c r="D23" s="29">
        <f>SUM(D8*0.035)</f>
        <v>8239.42</v>
      </c>
      <c r="E23" s="31"/>
      <c r="F23" s="20">
        <f>SUM(F8*0.035)</f>
        <v>9118.34</v>
      </c>
      <c r="G23" s="31"/>
      <c r="H23" s="20">
        <f>SUM(H8*0.035)</f>
        <v>7860.0900000000011</v>
      </c>
      <c r="I23" s="31">
        <v>12558</v>
      </c>
      <c r="J23" s="20">
        <f>SUM(J8*0.035)</f>
        <v>16306.325000000001</v>
      </c>
      <c r="K23" s="31"/>
      <c r="L23" s="20">
        <f>SUM(L8*0.035)</f>
        <v>8580.4600000000009</v>
      </c>
      <c r="M23" s="31"/>
      <c r="N23" s="20">
        <f>SUM(N8*0.035)</f>
        <v>15698.270000000002</v>
      </c>
      <c r="O23" s="31"/>
      <c r="P23" s="20">
        <f>SUM(P8*0.035)</f>
        <v>7437.8850000000011</v>
      </c>
      <c r="Q23" s="31"/>
      <c r="R23" s="20">
        <f>SUM(R8*0.035)</f>
        <v>7191.9750000000004</v>
      </c>
      <c r="S23" s="31">
        <v>53225</v>
      </c>
      <c r="T23" s="20">
        <f>SUM(T8*0.035)</f>
        <v>12789.735000000001</v>
      </c>
      <c r="U23" s="31"/>
      <c r="V23" s="20">
        <f>SUM(V8*0.035)</f>
        <v>9304.75</v>
      </c>
      <c r="W23" s="31"/>
      <c r="X23" s="20">
        <f t="shared" ref="X23:AH23" si="7">SUM(X8*0.035)</f>
        <v>11975.460000000001</v>
      </c>
      <c r="Y23" s="20">
        <f t="shared" si="7"/>
        <v>11755.765000000001</v>
      </c>
      <c r="Z23" s="20">
        <f t="shared" si="7"/>
        <v>13879.320000000002</v>
      </c>
      <c r="AA23" s="20">
        <f t="shared" si="7"/>
        <v>12084.240000000002</v>
      </c>
      <c r="AB23" s="20">
        <f t="shared" si="7"/>
        <v>12618.375000000002</v>
      </c>
      <c r="AC23" s="20">
        <f t="shared" si="7"/>
        <v>16400.125</v>
      </c>
      <c r="AD23" s="20">
        <f t="shared" si="7"/>
        <v>16275.875000000002</v>
      </c>
      <c r="AE23" s="20">
        <f t="shared" si="7"/>
        <v>17344.600000000002</v>
      </c>
      <c r="AF23" s="20">
        <f t="shared" si="7"/>
        <v>15582.875000000002</v>
      </c>
      <c r="AG23" s="20">
        <f t="shared" si="7"/>
        <v>14788.060000000001</v>
      </c>
      <c r="AH23" s="20">
        <f t="shared" si="7"/>
        <v>15583.925000000001</v>
      </c>
      <c r="AI23" s="79">
        <f t="shared" si="4"/>
        <v>167593.37</v>
      </c>
      <c r="AJ23" s="9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</row>
    <row r="24" spans="1:157" outlineLevel="1" x14ac:dyDescent="0.2">
      <c r="A24" s="16" t="s">
        <v>24</v>
      </c>
      <c r="B24" s="109">
        <v>1325</v>
      </c>
      <c r="C24" s="31">
        <v>371</v>
      </c>
      <c r="D24" s="29">
        <v>1325</v>
      </c>
      <c r="E24" s="31">
        <v>289</v>
      </c>
      <c r="F24" s="20">
        <v>865</v>
      </c>
      <c r="G24" s="31"/>
      <c r="H24" s="20">
        <v>865</v>
      </c>
      <c r="I24" s="31">
        <v>6488</v>
      </c>
      <c r="J24" s="20">
        <v>865</v>
      </c>
      <c r="K24" s="31">
        <v>93</v>
      </c>
      <c r="L24" s="20">
        <v>865</v>
      </c>
      <c r="M24" s="31">
        <v>66</v>
      </c>
      <c r="N24" s="20">
        <v>865</v>
      </c>
      <c r="O24" s="31">
        <v>75</v>
      </c>
      <c r="P24" s="20">
        <v>865</v>
      </c>
      <c r="Q24" s="31">
        <v>27</v>
      </c>
      <c r="R24" s="20">
        <v>865</v>
      </c>
      <c r="S24" s="31">
        <v>42</v>
      </c>
      <c r="T24" s="20">
        <v>865</v>
      </c>
      <c r="U24" s="31">
        <v>2736</v>
      </c>
      <c r="V24" s="20">
        <v>865</v>
      </c>
      <c r="W24" s="31"/>
      <c r="X24" s="20">
        <v>865</v>
      </c>
      <c r="Y24" s="20">
        <v>865</v>
      </c>
      <c r="Z24" s="20">
        <v>865</v>
      </c>
      <c r="AA24" s="20">
        <v>865</v>
      </c>
      <c r="AB24" s="20">
        <v>865</v>
      </c>
      <c r="AC24" s="20">
        <v>865</v>
      </c>
      <c r="AD24" s="20">
        <v>865</v>
      </c>
      <c r="AE24" s="20">
        <v>865</v>
      </c>
      <c r="AF24" s="20">
        <v>865</v>
      </c>
      <c r="AG24" s="20">
        <v>865</v>
      </c>
      <c r="AH24" s="20">
        <v>865</v>
      </c>
      <c r="AI24" s="79">
        <f t="shared" si="4"/>
        <v>13116</v>
      </c>
      <c r="AJ24" s="9"/>
    </row>
    <row r="25" spans="1:157" outlineLevel="1" x14ac:dyDescent="0.2">
      <c r="A25" s="16" t="s">
        <v>21</v>
      </c>
      <c r="B25" s="109">
        <f>SUM(B8*11%)</f>
        <v>27048.45</v>
      </c>
      <c r="C25" s="31">
        <v>10430</v>
      </c>
      <c r="D25" s="29">
        <f>SUM(D8*11%)</f>
        <v>25895.32</v>
      </c>
      <c r="E25" s="31">
        <v>9177</v>
      </c>
      <c r="F25" s="8">
        <f>SUM(F8*10%)</f>
        <v>26052.400000000001</v>
      </c>
      <c r="G25" s="31">
        <v>20995</v>
      </c>
      <c r="H25" s="8">
        <f>SUM(H8*10%)</f>
        <v>22457.4</v>
      </c>
      <c r="I25" s="31">
        <v>30726</v>
      </c>
      <c r="J25" s="8">
        <f>SUM(J8*10%)</f>
        <v>46589.5</v>
      </c>
      <c r="K25" s="31">
        <v>42558</v>
      </c>
      <c r="L25" s="8">
        <f>SUM(L8*10%)</f>
        <v>24515.600000000002</v>
      </c>
      <c r="M25" s="31">
        <v>18545</v>
      </c>
      <c r="N25" s="8">
        <f>SUM(N8*10%)</f>
        <v>44852.200000000004</v>
      </c>
      <c r="O25" s="31">
        <v>42558</v>
      </c>
      <c r="P25" s="8">
        <f>SUM(P8*10%)</f>
        <v>21251.100000000002</v>
      </c>
      <c r="Q25" s="31">
        <v>23554</v>
      </c>
      <c r="R25" s="8">
        <f>SUM(R8*10%)</f>
        <v>20548.5</v>
      </c>
      <c r="S25" s="31">
        <v>23663</v>
      </c>
      <c r="T25" s="8">
        <f>SUM(T8*10%)</f>
        <v>36542.1</v>
      </c>
      <c r="U25" s="31">
        <v>35525</v>
      </c>
      <c r="V25" s="8">
        <f>SUM(V8*10%)</f>
        <v>26585</v>
      </c>
      <c r="W25" s="31"/>
      <c r="X25" s="8">
        <f t="shared" ref="X25:AH25" si="8">SUM(X8*10%)</f>
        <v>34215.599999999999</v>
      </c>
      <c r="Y25" s="8">
        <f t="shared" si="8"/>
        <v>33587.9</v>
      </c>
      <c r="Z25" s="8">
        <f t="shared" si="8"/>
        <v>39655.200000000004</v>
      </c>
      <c r="AA25" s="8">
        <f t="shared" si="8"/>
        <v>34526.400000000001</v>
      </c>
      <c r="AB25" s="8">
        <f t="shared" si="8"/>
        <v>36052.5</v>
      </c>
      <c r="AC25" s="8">
        <f t="shared" si="8"/>
        <v>46857.5</v>
      </c>
      <c r="AD25" s="8">
        <f t="shared" si="8"/>
        <v>46502.5</v>
      </c>
      <c r="AE25" s="8">
        <f t="shared" si="8"/>
        <v>49556</v>
      </c>
      <c r="AF25" s="8">
        <f t="shared" si="8"/>
        <v>44522.5</v>
      </c>
      <c r="AG25" s="8">
        <f t="shared" si="8"/>
        <v>42251.600000000006</v>
      </c>
      <c r="AH25" s="8">
        <f t="shared" si="8"/>
        <v>44525.5</v>
      </c>
      <c r="AI25" s="79">
        <f t="shared" si="4"/>
        <v>514363.19999999995</v>
      </c>
      <c r="AJ25" s="9"/>
    </row>
    <row r="26" spans="1:157" outlineLevel="1" x14ac:dyDescent="0.2">
      <c r="A26" s="16" t="s">
        <v>56</v>
      </c>
      <c r="B26" s="109">
        <f>B10*12.5%</f>
        <v>4175</v>
      </c>
      <c r="C26" s="31">
        <v>5890</v>
      </c>
      <c r="D26" s="29">
        <f>D10*12.5%</f>
        <v>3187.5</v>
      </c>
      <c r="E26" s="31"/>
      <c r="F26" s="8">
        <f>F10*12.5%</f>
        <v>3833.375</v>
      </c>
      <c r="G26" s="31">
        <v>4506</v>
      </c>
      <c r="H26" s="8">
        <f>H10*12.5%</f>
        <v>2929.375</v>
      </c>
      <c r="I26" s="31">
        <f>4497+3794</f>
        <v>8291</v>
      </c>
      <c r="J26" s="8">
        <f>J10*12.5%</f>
        <v>3702.875</v>
      </c>
      <c r="K26" s="31">
        <v>4855</v>
      </c>
      <c r="L26" s="8">
        <f>L10*12.5%</f>
        <v>3702.875</v>
      </c>
      <c r="M26" s="31">
        <v>4090</v>
      </c>
      <c r="N26" s="8">
        <f>N10*12.5%</f>
        <v>3702.875</v>
      </c>
      <c r="O26" s="31">
        <v>5233</v>
      </c>
      <c r="P26" s="8">
        <f>P10*12.5%</f>
        <v>4592.875</v>
      </c>
      <c r="Q26" s="31">
        <v>5845</v>
      </c>
      <c r="R26" s="8">
        <f>R10*12.5%</f>
        <v>4592.875</v>
      </c>
      <c r="S26" s="31">
        <f>1257+2034</f>
        <v>3291</v>
      </c>
      <c r="T26" s="8">
        <f>T10*12.5%</f>
        <v>4592.875</v>
      </c>
      <c r="U26" s="31">
        <v>6465</v>
      </c>
      <c r="V26" s="8">
        <f>V10*12.5%</f>
        <v>4592.875</v>
      </c>
      <c r="W26" s="31"/>
      <c r="X26" s="8">
        <f t="shared" ref="X26:AH26" si="9">X10*12.5%</f>
        <v>5245.375</v>
      </c>
      <c r="Y26" s="8">
        <f t="shared" si="9"/>
        <v>5245.375</v>
      </c>
      <c r="Z26" s="8">
        <f t="shared" si="9"/>
        <v>5245.375</v>
      </c>
      <c r="AA26" s="8">
        <f t="shared" si="9"/>
        <v>5245.375</v>
      </c>
      <c r="AB26" s="8">
        <f t="shared" si="9"/>
        <v>5245.375</v>
      </c>
      <c r="AC26" s="8">
        <f t="shared" si="9"/>
        <v>6250</v>
      </c>
      <c r="AD26" s="8">
        <f t="shared" si="9"/>
        <v>10000</v>
      </c>
      <c r="AE26" s="8">
        <f t="shared" si="9"/>
        <v>6250</v>
      </c>
      <c r="AF26" s="8">
        <f t="shared" si="9"/>
        <v>8750</v>
      </c>
      <c r="AG26" s="8">
        <f t="shared" si="9"/>
        <v>6250</v>
      </c>
      <c r="AH26" s="8">
        <f t="shared" si="9"/>
        <v>8125</v>
      </c>
      <c r="AI26" s="79">
        <f t="shared" si="4"/>
        <v>82909.75</v>
      </c>
      <c r="AJ26" s="9"/>
    </row>
    <row r="27" spans="1:157" outlineLevel="1" x14ac:dyDescent="0.2">
      <c r="A27" s="16" t="s">
        <v>57</v>
      </c>
      <c r="B27" s="109">
        <f>SUM(B11)*0.05</f>
        <v>875</v>
      </c>
      <c r="C27" s="31">
        <v>1574</v>
      </c>
      <c r="D27" s="29">
        <f>SUM(D11)*0.05</f>
        <v>750</v>
      </c>
      <c r="E27" s="31"/>
      <c r="F27" s="8">
        <f>SUM(F11)*0.05</f>
        <v>875</v>
      </c>
      <c r="G27" s="31">
        <v>1061</v>
      </c>
      <c r="H27" s="8">
        <f>SUM(H11)*0.05</f>
        <v>733.25</v>
      </c>
      <c r="I27" s="31">
        <v>1013</v>
      </c>
      <c r="J27" s="8">
        <f>SUM(J11)*0.05</f>
        <v>733.25</v>
      </c>
      <c r="K27" s="31">
        <v>3551</v>
      </c>
      <c r="L27" s="8">
        <f>SUM(L11)*0.05</f>
        <v>733.25</v>
      </c>
      <c r="M27" s="31">
        <v>1212</v>
      </c>
      <c r="N27" s="8">
        <f>SUM(N11)*0.05</f>
        <v>733.25</v>
      </c>
      <c r="O27" s="31">
        <v>2137</v>
      </c>
      <c r="P27" s="8">
        <f>SUM(P11)*0.05</f>
        <v>911.75</v>
      </c>
      <c r="Q27" s="31">
        <v>2945</v>
      </c>
      <c r="R27" s="8">
        <f>SUM(R11)*0.05</f>
        <v>911.75</v>
      </c>
      <c r="S27" s="31">
        <v>775</v>
      </c>
      <c r="T27" s="8">
        <f>SUM(T11)*0.05</f>
        <v>911.75</v>
      </c>
      <c r="U27" s="31">
        <v>1126</v>
      </c>
      <c r="V27" s="8">
        <f>SUM(V11)*0.05</f>
        <v>911.75</v>
      </c>
      <c r="W27" s="31"/>
      <c r="X27" s="8">
        <f t="shared" ref="X27:AH27" si="10">SUM(X11)*0.05</f>
        <v>1275</v>
      </c>
      <c r="Y27" s="8">
        <f t="shared" si="10"/>
        <v>1275</v>
      </c>
      <c r="Z27" s="8">
        <f t="shared" si="10"/>
        <v>1275</v>
      </c>
      <c r="AA27" s="8">
        <f t="shared" si="10"/>
        <v>1275</v>
      </c>
      <c r="AB27" s="8">
        <f t="shared" si="10"/>
        <v>1275</v>
      </c>
      <c r="AC27" s="8">
        <f t="shared" si="10"/>
        <v>1275</v>
      </c>
      <c r="AD27" s="8">
        <f t="shared" si="10"/>
        <v>1275</v>
      </c>
      <c r="AE27" s="8">
        <f t="shared" si="10"/>
        <v>1275</v>
      </c>
      <c r="AF27" s="8">
        <f t="shared" si="10"/>
        <v>1275</v>
      </c>
      <c r="AG27" s="8">
        <f t="shared" si="10"/>
        <v>1275</v>
      </c>
      <c r="AH27" s="8">
        <f t="shared" si="10"/>
        <v>1275</v>
      </c>
      <c r="AI27" s="79">
        <f t="shared" si="4"/>
        <v>16062.75</v>
      </c>
      <c r="AJ27" s="9"/>
    </row>
    <row r="28" spans="1:157" outlineLevel="1" x14ac:dyDescent="0.2">
      <c r="A28" s="16"/>
      <c r="B28" s="113"/>
      <c r="C28" s="37"/>
      <c r="D28" s="43"/>
      <c r="E28" s="37"/>
      <c r="F28" s="23"/>
      <c r="G28" s="37"/>
      <c r="H28" s="23"/>
      <c r="I28" s="37"/>
      <c r="J28" s="23"/>
      <c r="K28" s="37"/>
      <c r="L28" s="23"/>
      <c r="M28" s="37"/>
      <c r="N28" s="23"/>
      <c r="O28" s="37"/>
      <c r="P28" s="23"/>
      <c r="Q28" s="37"/>
      <c r="R28" s="23"/>
      <c r="S28" s="37"/>
      <c r="T28" s="23"/>
      <c r="U28" s="37"/>
      <c r="V28" s="23"/>
      <c r="W28" s="37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79">
        <f t="shared" si="4"/>
        <v>0</v>
      </c>
      <c r="AJ28" s="9"/>
    </row>
    <row r="29" spans="1:157" ht="16" thickBot="1" x14ac:dyDescent="0.25">
      <c r="A29" s="22" t="s">
        <v>30</v>
      </c>
      <c r="B29" s="114">
        <f t="shared" ref="B29:AH29" si="11">SUM(B30:B33)</f>
        <v>186000</v>
      </c>
      <c r="C29" s="39">
        <f t="shared" si="11"/>
        <v>209707</v>
      </c>
      <c r="D29" s="41">
        <f t="shared" si="11"/>
        <v>7575</v>
      </c>
      <c r="E29" s="39">
        <f t="shared" si="11"/>
        <v>450</v>
      </c>
      <c r="F29" s="19">
        <f t="shared" si="11"/>
        <v>195000</v>
      </c>
      <c r="G29" s="39">
        <f t="shared" si="11"/>
        <v>194409</v>
      </c>
      <c r="H29" s="19">
        <f t="shared" si="11"/>
        <v>7575</v>
      </c>
      <c r="I29" s="39">
        <f t="shared" si="11"/>
        <v>41891</v>
      </c>
      <c r="J29" s="19">
        <f t="shared" si="11"/>
        <v>186000</v>
      </c>
      <c r="K29" s="39">
        <f t="shared" si="11"/>
        <v>179524</v>
      </c>
      <c r="L29" s="19">
        <f t="shared" si="11"/>
        <v>7575</v>
      </c>
      <c r="M29" s="39">
        <f t="shared" si="11"/>
        <v>1550</v>
      </c>
      <c r="N29" s="19">
        <f t="shared" si="11"/>
        <v>195000</v>
      </c>
      <c r="O29" s="39">
        <f t="shared" si="11"/>
        <v>190397</v>
      </c>
      <c r="P29" s="19">
        <f t="shared" si="11"/>
        <v>50353</v>
      </c>
      <c r="Q29" s="39">
        <f t="shared" si="11"/>
        <v>47181</v>
      </c>
      <c r="R29" s="19">
        <f t="shared" si="11"/>
        <v>186000</v>
      </c>
      <c r="S29" s="39">
        <f t="shared" si="11"/>
        <v>206068</v>
      </c>
      <c r="T29" s="19">
        <f t="shared" si="11"/>
        <v>7575</v>
      </c>
      <c r="U29" s="39">
        <f t="shared" si="11"/>
        <v>8696</v>
      </c>
      <c r="V29" s="19">
        <f t="shared" si="11"/>
        <v>195000</v>
      </c>
      <c r="W29" s="39">
        <f t="shared" si="11"/>
        <v>196297</v>
      </c>
      <c r="X29" s="19">
        <f t="shared" si="11"/>
        <v>50353</v>
      </c>
      <c r="Y29" s="19">
        <f t="shared" si="11"/>
        <v>181000</v>
      </c>
      <c r="Z29" s="19">
        <f t="shared" si="11"/>
        <v>7575</v>
      </c>
      <c r="AA29" s="19">
        <f t="shared" si="11"/>
        <v>185000</v>
      </c>
      <c r="AB29" s="19">
        <f t="shared" si="11"/>
        <v>50353</v>
      </c>
      <c r="AC29" s="19">
        <f t="shared" si="11"/>
        <v>181000</v>
      </c>
      <c r="AD29" s="19">
        <f t="shared" si="11"/>
        <v>7575</v>
      </c>
      <c r="AE29" s="19">
        <f t="shared" si="11"/>
        <v>185000</v>
      </c>
      <c r="AF29" s="19">
        <f t="shared" si="11"/>
        <v>7575</v>
      </c>
      <c r="AG29" s="19">
        <f t="shared" si="11"/>
        <v>185000</v>
      </c>
      <c r="AH29" s="19">
        <f t="shared" si="11"/>
        <v>7575</v>
      </c>
      <c r="AI29" s="82">
        <f>SUM(AI30:AI34)</f>
        <v>1251702</v>
      </c>
      <c r="AJ29" s="69">
        <f>SUM(AI29/AI14)</f>
        <v>0.1788611775411193</v>
      </c>
    </row>
    <row r="30" spans="1:157" outlineLevel="1" x14ac:dyDescent="0.2">
      <c r="A30" s="28" t="s">
        <v>40</v>
      </c>
      <c r="B30" s="113">
        <v>186000</v>
      </c>
      <c r="C30" s="37">
        <v>198028</v>
      </c>
      <c r="D30" s="43"/>
      <c r="E30" s="37"/>
      <c r="F30" s="43">
        <v>195000</v>
      </c>
      <c r="G30" s="37">
        <v>184729</v>
      </c>
      <c r="H30" s="43"/>
      <c r="I30" s="37">
        <v>617</v>
      </c>
      <c r="J30" s="43">
        <v>186000</v>
      </c>
      <c r="K30" s="37">
        <v>179524</v>
      </c>
      <c r="L30" s="43"/>
      <c r="M30" s="37">
        <v>1550</v>
      </c>
      <c r="N30" s="43">
        <v>195000</v>
      </c>
      <c r="O30" s="37">
        <v>190201</v>
      </c>
      <c r="P30" s="43"/>
      <c r="Q30" s="37"/>
      <c r="R30" s="43">
        <v>186000</v>
      </c>
      <c r="S30" s="37">
        <v>205853</v>
      </c>
      <c r="T30" s="43"/>
      <c r="U30" s="37">
        <f>1374+1463</f>
        <v>2837</v>
      </c>
      <c r="V30" s="43">
        <v>195000</v>
      </c>
      <c r="W30" s="37">
        <v>196297</v>
      </c>
      <c r="X30" s="43"/>
      <c r="Y30" s="43">
        <v>181000</v>
      </c>
      <c r="Z30" s="43"/>
      <c r="AA30" s="43">
        <v>185000</v>
      </c>
      <c r="AB30" s="43"/>
      <c r="AC30" s="43">
        <v>181000</v>
      </c>
      <c r="AD30" s="43"/>
      <c r="AE30" s="43">
        <v>185000</v>
      </c>
      <c r="AF30" s="43"/>
      <c r="AG30" s="43">
        <v>185000</v>
      </c>
      <c r="AH30" s="43"/>
      <c r="AI30" s="79">
        <f>SUM(X30:AH30,V30,U30)</f>
        <v>1114837</v>
      </c>
      <c r="AJ30" s="15"/>
    </row>
    <row r="31" spans="1:157" outlineLevel="1" x14ac:dyDescent="0.2">
      <c r="A31" s="16" t="s">
        <v>18</v>
      </c>
      <c r="B31" s="109"/>
      <c r="C31" s="31"/>
      <c r="D31" s="29"/>
      <c r="E31" s="31"/>
      <c r="F31" s="8"/>
      <c r="G31" s="31"/>
      <c r="H31" s="8"/>
      <c r="I31" s="31">
        <v>41274</v>
      </c>
      <c r="J31" s="8"/>
      <c r="K31" s="31"/>
      <c r="L31" s="8"/>
      <c r="M31" s="31"/>
      <c r="N31" s="45"/>
      <c r="O31" s="40">
        <v>196</v>
      </c>
      <c r="P31" s="8">
        <v>42778</v>
      </c>
      <c r="Q31" s="31">
        <v>46662</v>
      </c>
      <c r="R31" s="8"/>
      <c r="S31" s="31"/>
      <c r="T31" s="8"/>
      <c r="U31" s="31"/>
      <c r="V31" s="8"/>
      <c r="W31" s="31"/>
      <c r="X31" s="8">
        <v>42778</v>
      </c>
      <c r="Y31" s="8"/>
      <c r="Z31" s="8"/>
      <c r="AA31" s="8"/>
      <c r="AB31" s="8">
        <v>42778</v>
      </c>
      <c r="AC31" s="8"/>
      <c r="AD31" s="8"/>
      <c r="AE31" s="8"/>
      <c r="AF31" s="8"/>
      <c r="AG31" s="8"/>
      <c r="AH31" s="8"/>
      <c r="AI31" s="79">
        <f>SUM(X31:AH31,V31,U31)</f>
        <v>85556</v>
      </c>
      <c r="AJ31" s="9"/>
    </row>
    <row r="32" spans="1:157" outlineLevel="1" x14ac:dyDescent="0.2">
      <c r="A32" s="16" t="s">
        <v>19</v>
      </c>
      <c r="B32" s="109"/>
      <c r="C32" s="31">
        <v>8987</v>
      </c>
      <c r="D32" s="29">
        <v>7575</v>
      </c>
      <c r="E32" s="31">
        <v>190</v>
      </c>
      <c r="F32" s="20"/>
      <c r="G32" s="31">
        <v>8643</v>
      </c>
      <c r="H32" s="20">
        <v>7575</v>
      </c>
      <c r="I32" s="31"/>
      <c r="J32" s="20"/>
      <c r="K32" s="31"/>
      <c r="L32" s="20">
        <v>7575</v>
      </c>
      <c r="M32" s="31"/>
      <c r="N32" s="20"/>
      <c r="O32" s="31"/>
      <c r="P32" s="20">
        <v>7575</v>
      </c>
      <c r="Q32" s="31"/>
      <c r="R32" s="20"/>
      <c r="S32" s="31"/>
      <c r="T32" s="20">
        <v>7575</v>
      </c>
      <c r="U32" s="31">
        <v>5859</v>
      </c>
      <c r="V32" s="20"/>
      <c r="W32" s="31"/>
      <c r="X32" s="20">
        <v>7575</v>
      </c>
      <c r="Y32" s="20"/>
      <c r="Z32" s="20">
        <v>7575</v>
      </c>
      <c r="AA32" s="20"/>
      <c r="AB32" s="20">
        <v>7575</v>
      </c>
      <c r="AC32" s="20"/>
      <c r="AD32" s="20">
        <v>7575</v>
      </c>
      <c r="AE32" s="20"/>
      <c r="AF32" s="20">
        <v>7575</v>
      </c>
      <c r="AG32" s="20"/>
      <c r="AH32" s="20">
        <v>7575</v>
      </c>
      <c r="AI32" s="79">
        <f>SUM(X32:AH32,V32,U32)</f>
        <v>51309</v>
      </c>
      <c r="AJ32" s="9"/>
    </row>
    <row r="33" spans="1:36" outlineLevel="1" x14ac:dyDescent="0.2">
      <c r="A33" s="16" t="s">
        <v>41</v>
      </c>
      <c r="B33" s="109"/>
      <c r="C33" s="31">
        <v>2692</v>
      </c>
      <c r="D33" s="29"/>
      <c r="E33" s="31">
        <v>260</v>
      </c>
      <c r="F33" s="20"/>
      <c r="G33" s="31">
        <v>1037</v>
      </c>
      <c r="H33" s="20"/>
      <c r="I33" s="31"/>
      <c r="J33" s="20"/>
      <c r="K33" s="31"/>
      <c r="L33" s="20"/>
      <c r="M33" s="31"/>
      <c r="N33" s="20"/>
      <c r="O33" s="31"/>
      <c r="P33" s="20"/>
      <c r="Q33" s="31">
        <v>519</v>
      </c>
      <c r="R33" s="20"/>
      <c r="S33" s="31">
        <v>215</v>
      </c>
      <c r="T33" s="20"/>
      <c r="U33" s="31"/>
      <c r="V33" s="20"/>
      <c r="W33" s="31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79">
        <f>SUM(X33:AH33,V33,U33)</f>
        <v>0</v>
      </c>
      <c r="AJ33" s="9"/>
    </row>
    <row r="34" spans="1:36" outlineLevel="1" x14ac:dyDescent="0.2">
      <c r="A34" s="16"/>
      <c r="B34" s="109"/>
      <c r="C34" s="31"/>
      <c r="D34" s="29"/>
      <c r="E34" s="31"/>
      <c r="F34" s="29"/>
      <c r="G34" s="31"/>
      <c r="H34" s="29"/>
      <c r="I34" s="31"/>
      <c r="J34" s="29"/>
      <c r="K34" s="31"/>
      <c r="L34" s="29"/>
      <c r="M34" s="31"/>
      <c r="N34" s="29"/>
      <c r="O34" s="31"/>
      <c r="P34" s="29"/>
      <c r="Q34" s="31"/>
      <c r="R34" s="29"/>
      <c r="S34" s="31"/>
      <c r="T34" s="29"/>
      <c r="U34" s="31"/>
      <c r="V34" s="29"/>
      <c r="W34" s="31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79">
        <f>SUM(X34:AH34,V34,U34)</f>
        <v>0</v>
      </c>
      <c r="AJ34" s="9"/>
    </row>
    <row r="35" spans="1:36" ht="16" thickBot="1" x14ac:dyDescent="0.25">
      <c r="A35" s="24" t="s">
        <v>25</v>
      </c>
      <c r="B35" s="114">
        <f t="shared" ref="B35:AI35" si="12">SUM(B36:B50)</f>
        <v>144425</v>
      </c>
      <c r="C35" s="39">
        <f t="shared" si="12"/>
        <v>139497</v>
      </c>
      <c r="D35" s="41">
        <f t="shared" si="12"/>
        <v>90925</v>
      </c>
      <c r="E35" s="39">
        <f t="shared" si="12"/>
        <v>207282</v>
      </c>
      <c r="F35" s="19">
        <f t="shared" si="12"/>
        <v>93547</v>
      </c>
      <c r="G35" s="39">
        <f t="shared" si="12"/>
        <v>25785</v>
      </c>
      <c r="H35" s="19">
        <f t="shared" si="12"/>
        <v>76625</v>
      </c>
      <c r="I35" s="39">
        <f t="shared" si="12"/>
        <v>66466</v>
      </c>
      <c r="J35" s="19">
        <f t="shared" si="12"/>
        <v>117639</v>
      </c>
      <c r="K35" s="39">
        <f t="shared" si="12"/>
        <v>147168</v>
      </c>
      <c r="L35" s="19">
        <f t="shared" si="12"/>
        <v>129439</v>
      </c>
      <c r="M35" s="39">
        <f t="shared" si="12"/>
        <v>102337</v>
      </c>
      <c r="N35" s="19">
        <f t="shared" si="12"/>
        <v>75939</v>
      </c>
      <c r="O35" s="39">
        <f t="shared" si="12"/>
        <v>11384</v>
      </c>
      <c r="P35" s="19">
        <f t="shared" si="12"/>
        <v>119625</v>
      </c>
      <c r="Q35" s="39">
        <f t="shared" si="12"/>
        <v>90192</v>
      </c>
      <c r="R35" s="19">
        <f t="shared" si="12"/>
        <v>185439</v>
      </c>
      <c r="S35" s="39">
        <f t="shared" si="12"/>
        <v>123483</v>
      </c>
      <c r="T35" s="19">
        <f t="shared" si="12"/>
        <v>76939</v>
      </c>
      <c r="U35" s="39">
        <f t="shared" si="12"/>
        <v>143961</v>
      </c>
      <c r="V35" s="19">
        <f t="shared" si="12"/>
        <v>76939</v>
      </c>
      <c r="W35" s="39">
        <f t="shared" si="12"/>
        <v>252899</v>
      </c>
      <c r="X35" s="19">
        <f t="shared" si="12"/>
        <v>110939</v>
      </c>
      <c r="Y35" s="19">
        <f t="shared" si="12"/>
        <v>142058</v>
      </c>
      <c r="Z35" s="19">
        <f t="shared" si="12"/>
        <v>132439</v>
      </c>
      <c r="AA35" s="19">
        <f t="shared" si="12"/>
        <v>78939</v>
      </c>
      <c r="AB35" s="19">
        <f t="shared" si="12"/>
        <v>110939</v>
      </c>
      <c r="AC35" s="19">
        <f t="shared" si="12"/>
        <v>89625</v>
      </c>
      <c r="AD35" s="19">
        <f t="shared" si="12"/>
        <v>197439</v>
      </c>
      <c r="AE35" s="19">
        <f t="shared" si="12"/>
        <v>78939</v>
      </c>
      <c r="AF35" s="19">
        <f t="shared" si="12"/>
        <v>110939</v>
      </c>
      <c r="AG35" s="19">
        <f t="shared" si="12"/>
        <v>89625</v>
      </c>
      <c r="AH35" s="19">
        <f t="shared" si="12"/>
        <v>202439</v>
      </c>
      <c r="AI35" s="82">
        <f t="shared" si="12"/>
        <v>1565220</v>
      </c>
      <c r="AJ35" s="72">
        <f>SUM(AI35/AI14)</f>
        <v>0.22366113684480071</v>
      </c>
    </row>
    <row r="36" spans="1:36" x14ac:dyDescent="0.2">
      <c r="A36" s="7" t="s">
        <v>59</v>
      </c>
      <c r="B36" s="109"/>
      <c r="C36" s="31"/>
      <c r="D36" s="29"/>
      <c r="E36" s="31"/>
      <c r="F36" s="29"/>
      <c r="G36" s="31"/>
      <c r="H36" s="29">
        <v>10686</v>
      </c>
      <c r="I36" s="31">
        <v>10686</v>
      </c>
      <c r="J36" s="29"/>
      <c r="K36" s="31"/>
      <c r="L36" s="29"/>
      <c r="M36" s="31"/>
      <c r="N36" s="29"/>
      <c r="O36" s="31"/>
      <c r="P36" s="29">
        <v>10686</v>
      </c>
      <c r="Q36" s="31">
        <v>10686</v>
      </c>
      <c r="R36" s="29"/>
      <c r="S36" s="31"/>
      <c r="T36" s="29"/>
      <c r="U36" s="31"/>
      <c r="V36" s="29"/>
      <c r="W36" s="31"/>
      <c r="X36" s="45"/>
      <c r="Y36" s="29">
        <v>10686</v>
      </c>
      <c r="Z36" s="29"/>
      <c r="AA36" s="29"/>
      <c r="AB36" s="29"/>
      <c r="AC36" s="29">
        <v>10686</v>
      </c>
      <c r="AD36" s="29"/>
      <c r="AE36" s="29"/>
      <c r="AF36" s="29"/>
      <c r="AG36" s="29">
        <v>10686</v>
      </c>
      <c r="AH36" s="29"/>
      <c r="AI36" s="80">
        <f t="shared" ref="AI36:AI50" si="13">SUM(X36:AH36,V36,U36)</f>
        <v>32058</v>
      </c>
      <c r="AJ36" s="9"/>
    </row>
    <row r="37" spans="1:36" x14ac:dyDescent="0.2">
      <c r="A37" s="7" t="s">
        <v>53</v>
      </c>
      <c r="B37" s="109">
        <v>53500</v>
      </c>
      <c r="C37" s="31"/>
      <c r="D37" s="29"/>
      <c r="E37" s="31">
        <v>53500</v>
      </c>
      <c r="F37" s="29"/>
      <c r="G37" s="31"/>
      <c r="H37" s="29"/>
      <c r="I37" s="31"/>
      <c r="J37" s="29"/>
      <c r="K37" s="31"/>
      <c r="L37" s="29">
        <v>53500</v>
      </c>
      <c r="M37" s="31">
        <v>53500</v>
      </c>
      <c r="N37" s="29"/>
      <c r="O37" s="31"/>
      <c r="P37" s="29"/>
      <c r="Q37" s="31"/>
      <c r="R37" s="29">
        <v>53500</v>
      </c>
      <c r="S37" s="31">
        <v>53500</v>
      </c>
      <c r="T37" s="29"/>
      <c r="U37" s="31"/>
      <c r="V37" s="29"/>
      <c r="W37" s="31"/>
      <c r="X37" s="29"/>
      <c r="Y37" s="45"/>
      <c r="Z37" s="29">
        <v>53500</v>
      </c>
      <c r="AA37" s="29"/>
      <c r="AB37" s="29"/>
      <c r="AC37" s="29"/>
      <c r="AD37" s="29">
        <v>53500</v>
      </c>
      <c r="AE37" s="29"/>
      <c r="AF37" s="29"/>
      <c r="AG37" s="29"/>
      <c r="AH37" s="29">
        <v>53500</v>
      </c>
      <c r="AI37" s="79">
        <f t="shared" si="13"/>
        <v>160500</v>
      </c>
      <c r="AJ37" s="9"/>
    </row>
    <row r="38" spans="1:36" x14ac:dyDescent="0.2">
      <c r="A38" s="7" t="s">
        <v>9</v>
      </c>
      <c r="B38" s="116"/>
      <c r="C38" s="40">
        <v>9953</v>
      </c>
      <c r="D38" s="62"/>
      <c r="E38" s="40">
        <v>48559</v>
      </c>
      <c r="F38" s="62">
        <v>32000</v>
      </c>
      <c r="G38" s="40"/>
      <c r="H38" s="62"/>
      <c r="I38" s="40"/>
      <c r="J38" s="62"/>
      <c r="K38" s="40"/>
      <c r="L38" s="62"/>
      <c r="M38" s="40">
        <v>1479</v>
      </c>
      <c r="N38" s="45"/>
      <c r="O38" s="53"/>
      <c r="P38" s="62">
        <v>32000</v>
      </c>
      <c r="Q38" s="40"/>
      <c r="R38" s="62"/>
      <c r="S38" s="40">
        <v>16773</v>
      </c>
      <c r="T38" s="62"/>
      <c r="U38" s="40">
        <v>5010</v>
      </c>
      <c r="V38" s="62"/>
      <c r="W38" s="40"/>
      <c r="X38" s="62">
        <v>32000</v>
      </c>
      <c r="Y38" s="62"/>
      <c r="Z38" s="62"/>
      <c r="AA38" s="62"/>
      <c r="AB38" s="62">
        <v>32000</v>
      </c>
      <c r="AC38" s="62"/>
      <c r="AD38" s="62"/>
      <c r="AE38" s="62"/>
      <c r="AF38" s="62">
        <v>32000</v>
      </c>
      <c r="AG38" s="62"/>
      <c r="AH38" s="62"/>
      <c r="AI38" s="79">
        <f t="shared" si="13"/>
        <v>101010</v>
      </c>
      <c r="AJ38" s="9"/>
    </row>
    <row r="39" spans="1:36" x14ac:dyDescent="0.2">
      <c r="A39" s="7" t="s">
        <v>49</v>
      </c>
      <c r="B39" s="109"/>
      <c r="C39" s="31">
        <v>44893</v>
      </c>
      <c r="D39" s="29"/>
      <c r="E39" s="31"/>
      <c r="F39" s="29"/>
      <c r="G39" s="31"/>
      <c r="H39" s="20"/>
      <c r="I39" s="31"/>
      <c r="J39" s="29">
        <v>51700</v>
      </c>
      <c r="K39" s="31">
        <v>51700</v>
      </c>
      <c r="L39" s="29"/>
      <c r="M39" s="31"/>
      <c r="N39" s="29"/>
      <c r="O39" s="31"/>
      <c r="P39" s="29"/>
      <c r="Q39" s="31"/>
      <c r="R39" s="29">
        <v>55000</v>
      </c>
      <c r="S39" s="31"/>
      <c r="T39" s="29"/>
      <c r="U39" s="31">
        <v>47141</v>
      </c>
      <c r="V39" s="29"/>
      <c r="W39" s="31"/>
      <c r="X39" s="29"/>
      <c r="Y39" s="29">
        <v>52433</v>
      </c>
      <c r="Z39" s="29"/>
      <c r="AA39" s="29"/>
      <c r="AB39" s="29"/>
      <c r="AC39" s="29"/>
      <c r="AD39" s="29">
        <v>65000</v>
      </c>
      <c r="AE39" s="29"/>
      <c r="AF39" s="29"/>
      <c r="AG39" s="29"/>
      <c r="AH39" s="29">
        <v>70000</v>
      </c>
      <c r="AI39" s="79">
        <f t="shared" si="13"/>
        <v>234574</v>
      </c>
      <c r="AJ39" s="9"/>
    </row>
    <row r="40" spans="1:36" x14ac:dyDescent="0.2">
      <c r="A40" s="7" t="s">
        <v>20</v>
      </c>
      <c r="B40" s="109">
        <v>15000</v>
      </c>
      <c r="C40" s="31">
        <v>15000</v>
      </c>
      <c r="D40" s="29">
        <v>15000</v>
      </c>
      <c r="E40" s="31">
        <v>15000</v>
      </c>
      <c r="F40" s="20">
        <v>9000</v>
      </c>
      <c r="G40" s="31"/>
      <c r="H40" s="20">
        <v>9000</v>
      </c>
      <c r="I40" s="31">
        <v>13879</v>
      </c>
      <c r="J40" s="20">
        <v>9000</v>
      </c>
      <c r="K40" s="31">
        <v>7500</v>
      </c>
      <c r="L40" s="20">
        <v>9000</v>
      </c>
      <c r="M40" s="31">
        <v>5000</v>
      </c>
      <c r="N40" s="20">
        <v>9000</v>
      </c>
      <c r="O40" s="31">
        <v>5000</v>
      </c>
      <c r="P40" s="20">
        <v>10000</v>
      </c>
      <c r="Q40" s="31">
        <v>10994</v>
      </c>
      <c r="R40" s="20">
        <v>10000</v>
      </c>
      <c r="S40" s="31">
        <v>7500</v>
      </c>
      <c r="T40" s="20">
        <v>10000</v>
      </c>
      <c r="U40" s="31">
        <v>10000</v>
      </c>
      <c r="V40" s="20">
        <v>10000</v>
      </c>
      <c r="W40" s="31"/>
      <c r="X40" s="20">
        <v>12000</v>
      </c>
      <c r="Y40" s="20">
        <v>12000</v>
      </c>
      <c r="Z40" s="20">
        <v>12000</v>
      </c>
      <c r="AA40" s="20">
        <v>12000</v>
      </c>
      <c r="AB40" s="20">
        <v>12000</v>
      </c>
      <c r="AC40" s="20">
        <v>12000</v>
      </c>
      <c r="AD40" s="20">
        <v>12000</v>
      </c>
      <c r="AE40" s="20">
        <v>12000</v>
      </c>
      <c r="AF40" s="20">
        <v>12000</v>
      </c>
      <c r="AG40" s="20">
        <v>12000</v>
      </c>
      <c r="AH40" s="20">
        <v>12000</v>
      </c>
      <c r="AI40" s="79">
        <f t="shared" si="13"/>
        <v>152000</v>
      </c>
      <c r="AJ40" s="9"/>
    </row>
    <row r="41" spans="1:36" x14ac:dyDescent="0.2">
      <c r="A41" s="7" t="s">
        <v>26</v>
      </c>
      <c r="B41" s="109">
        <v>3345</v>
      </c>
      <c r="C41" s="31">
        <v>1362</v>
      </c>
      <c r="D41" s="29">
        <v>3345</v>
      </c>
      <c r="E41" s="31">
        <f>188+942</f>
        <v>1130</v>
      </c>
      <c r="F41" s="20">
        <v>3345</v>
      </c>
      <c r="G41" s="31">
        <v>597</v>
      </c>
      <c r="H41" s="20">
        <v>4261</v>
      </c>
      <c r="I41" s="31">
        <f>3843+2573+40</f>
        <v>6456</v>
      </c>
      <c r="J41" s="20">
        <v>4261</v>
      </c>
      <c r="K41" s="31">
        <v>14445</v>
      </c>
      <c r="L41" s="20">
        <v>4261</v>
      </c>
      <c r="M41" s="31">
        <v>2114</v>
      </c>
      <c r="N41" s="20">
        <v>4261</v>
      </c>
      <c r="O41" s="31">
        <f>4769</f>
        <v>4769</v>
      </c>
      <c r="P41" s="20">
        <v>4261</v>
      </c>
      <c r="Q41" s="31">
        <v>1863</v>
      </c>
      <c r="R41" s="20">
        <v>4261</v>
      </c>
      <c r="S41" s="31">
        <f>5702+25</f>
        <v>5727</v>
      </c>
      <c r="T41" s="20">
        <v>4261</v>
      </c>
      <c r="U41" s="31">
        <v>1568</v>
      </c>
      <c r="V41" s="20">
        <v>4261</v>
      </c>
      <c r="W41" s="31"/>
      <c r="X41" s="20">
        <v>4261</v>
      </c>
      <c r="Y41" s="20">
        <v>4261</v>
      </c>
      <c r="Z41" s="20">
        <v>4261</v>
      </c>
      <c r="AA41" s="20">
        <v>4261</v>
      </c>
      <c r="AB41" s="20">
        <v>4261</v>
      </c>
      <c r="AC41" s="20">
        <v>4261</v>
      </c>
      <c r="AD41" s="20">
        <v>4261</v>
      </c>
      <c r="AE41" s="20">
        <v>4261</v>
      </c>
      <c r="AF41" s="20">
        <v>4261</v>
      </c>
      <c r="AG41" s="20">
        <v>4261</v>
      </c>
      <c r="AH41" s="20">
        <v>4261</v>
      </c>
      <c r="AI41" s="79">
        <f t="shared" si="13"/>
        <v>52700</v>
      </c>
      <c r="AJ41" s="9"/>
    </row>
    <row r="42" spans="1:36" x14ac:dyDescent="0.2">
      <c r="A42" s="7" t="s">
        <v>10</v>
      </c>
      <c r="B42" s="109">
        <v>7608</v>
      </c>
      <c r="C42" s="31">
        <v>5345</v>
      </c>
      <c r="D42" s="29">
        <v>7608</v>
      </c>
      <c r="E42" s="31">
        <v>6796</v>
      </c>
      <c r="F42" s="8">
        <v>7608</v>
      </c>
      <c r="G42" s="31"/>
      <c r="H42" s="8">
        <v>7608</v>
      </c>
      <c r="I42" s="31">
        <v>1445</v>
      </c>
      <c r="J42" s="8">
        <v>7608</v>
      </c>
      <c r="K42" s="31">
        <v>4702</v>
      </c>
      <c r="L42" s="8">
        <v>7608</v>
      </c>
      <c r="M42" s="31"/>
      <c r="N42" s="8">
        <v>7608</v>
      </c>
      <c r="O42" s="31">
        <v>41</v>
      </c>
      <c r="P42" s="8">
        <v>7608</v>
      </c>
      <c r="Q42" s="31">
        <v>4987</v>
      </c>
      <c r="R42" s="8">
        <v>7608</v>
      </c>
      <c r="S42" s="31">
        <v>3455</v>
      </c>
      <c r="T42" s="8">
        <v>7608</v>
      </c>
      <c r="U42" s="31">
        <v>2680</v>
      </c>
      <c r="V42" s="8">
        <v>7608</v>
      </c>
      <c r="W42" s="31"/>
      <c r="X42" s="8">
        <v>7608</v>
      </c>
      <c r="Y42" s="8">
        <v>7608</v>
      </c>
      <c r="Z42" s="8">
        <v>7608</v>
      </c>
      <c r="AA42" s="8">
        <v>7608</v>
      </c>
      <c r="AB42" s="8">
        <v>7608</v>
      </c>
      <c r="AC42" s="8">
        <v>7608</v>
      </c>
      <c r="AD42" s="8">
        <v>7608</v>
      </c>
      <c r="AE42" s="8">
        <v>7608</v>
      </c>
      <c r="AF42" s="8">
        <v>7608</v>
      </c>
      <c r="AG42" s="8">
        <v>7608</v>
      </c>
      <c r="AH42" s="8">
        <v>7608</v>
      </c>
      <c r="AI42" s="79">
        <f t="shared" si="13"/>
        <v>93976</v>
      </c>
      <c r="AJ42" s="9"/>
    </row>
    <row r="43" spans="1:36" x14ac:dyDescent="0.2">
      <c r="A43" s="7" t="s">
        <v>60</v>
      </c>
      <c r="B43" s="109">
        <v>6500</v>
      </c>
      <c r="C43" s="31">
        <f>1607+5000+1673</f>
        <v>8280</v>
      </c>
      <c r="D43" s="29">
        <v>6500</v>
      </c>
      <c r="E43" s="31">
        <v>6460</v>
      </c>
      <c r="F43" s="8">
        <v>6500</v>
      </c>
      <c r="G43" s="31">
        <v>1916</v>
      </c>
      <c r="H43" s="8">
        <v>6500</v>
      </c>
      <c r="I43" s="31">
        <v>432</v>
      </c>
      <c r="J43" s="8">
        <v>6500</v>
      </c>
      <c r="K43" s="31">
        <f>9412+144+10560</f>
        <v>20116</v>
      </c>
      <c r="L43" s="8">
        <v>6500</v>
      </c>
      <c r="M43" s="31">
        <v>433</v>
      </c>
      <c r="N43" s="8">
        <v>6500</v>
      </c>
      <c r="O43" s="31">
        <f>2190+457</f>
        <v>2647</v>
      </c>
      <c r="P43" s="8">
        <v>6500</v>
      </c>
      <c r="Q43" s="31">
        <v>4548</v>
      </c>
      <c r="R43" s="8">
        <v>6500</v>
      </c>
      <c r="S43" s="31">
        <v>6809</v>
      </c>
      <c r="T43" s="8">
        <v>6500</v>
      </c>
      <c r="U43" s="31">
        <v>432</v>
      </c>
      <c r="V43" s="8">
        <v>6500</v>
      </c>
      <c r="W43" s="31"/>
      <c r="X43" s="8">
        <v>6500</v>
      </c>
      <c r="Y43" s="8">
        <v>6500</v>
      </c>
      <c r="Z43" s="8">
        <v>6500</v>
      </c>
      <c r="AA43" s="8">
        <v>6500</v>
      </c>
      <c r="AB43" s="8">
        <v>6500</v>
      </c>
      <c r="AC43" s="8">
        <v>6500</v>
      </c>
      <c r="AD43" s="8">
        <v>6500</v>
      </c>
      <c r="AE43" s="8">
        <v>6500</v>
      </c>
      <c r="AF43" s="8">
        <v>6500</v>
      </c>
      <c r="AG43" s="8">
        <v>6500</v>
      </c>
      <c r="AH43" s="8">
        <v>6500</v>
      </c>
      <c r="AI43" s="79">
        <f t="shared" si="13"/>
        <v>78432</v>
      </c>
      <c r="AJ43" s="9"/>
    </row>
    <row r="44" spans="1:36" x14ac:dyDescent="0.2">
      <c r="A44" s="7" t="s">
        <v>61</v>
      </c>
      <c r="B44" s="109">
        <v>650</v>
      </c>
      <c r="C44" s="31">
        <f>777</f>
        <v>777</v>
      </c>
      <c r="D44" s="29">
        <v>650</v>
      </c>
      <c r="E44" s="31">
        <f>874</f>
        <v>874</v>
      </c>
      <c r="F44" s="8">
        <v>650</v>
      </c>
      <c r="G44" s="31"/>
      <c r="H44" s="8">
        <v>650</v>
      </c>
      <c r="I44" s="31">
        <f>722+90</f>
        <v>812</v>
      </c>
      <c r="J44" s="8">
        <v>650</v>
      </c>
      <c r="K44" s="31">
        <f>853+538</f>
        <v>1391</v>
      </c>
      <c r="L44" s="8">
        <v>650</v>
      </c>
      <c r="M44" s="31">
        <f>874+90</f>
        <v>964</v>
      </c>
      <c r="N44" s="8">
        <v>650</v>
      </c>
      <c r="O44" s="31">
        <v>281</v>
      </c>
      <c r="P44" s="8">
        <v>650</v>
      </c>
      <c r="Q44" s="31">
        <v>466</v>
      </c>
      <c r="R44" s="8">
        <v>650</v>
      </c>
      <c r="S44" s="31">
        <v>874</v>
      </c>
      <c r="T44" s="8">
        <v>650</v>
      </c>
      <c r="U44" s="31"/>
      <c r="V44" s="8">
        <v>650</v>
      </c>
      <c r="W44" s="31"/>
      <c r="X44" s="8">
        <v>650</v>
      </c>
      <c r="Y44" s="8">
        <v>650</v>
      </c>
      <c r="Z44" s="8">
        <v>650</v>
      </c>
      <c r="AA44" s="8">
        <v>650</v>
      </c>
      <c r="AB44" s="8">
        <v>650</v>
      </c>
      <c r="AC44" s="8">
        <v>650</v>
      </c>
      <c r="AD44" s="8">
        <v>650</v>
      </c>
      <c r="AE44" s="8">
        <v>650</v>
      </c>
      <c r="AF44" s="8">
        <v>650</v>
      </c>
      <c r="AG44" s="8">
        <v>650</v>
      </c>
      <c r="AH44" s="8">
        <v>650</v>
      </c>
      <c r="AI44" s="79">
        <f t="shared" si="13"/>
        <v>7800</v>
      </c>
      <c r="AJ44" s="9"/>
    </row>
    <row r="45" spans="1:36" x14ac:dyDescent="0.2">
      <c r="A45" s="7" t="s">
        <v>27</v>
      </c>
      <c r="B45" s="109">
        <v>6775</v>
      </c>
      <c r="C45" s="31">
        <v>12674</v>
      </c>
      <c r="D45" s="29">
        <v>6775</v>
      </c>
      <c r="E45" s="31">
        <f>4575+6611</f>
        <v>11186</v>
      </c>
      <c r="F45" s="20">
        <v>6775</v>
      </c>
      <c r="G45" s="31"/>
      <c r="H45" s="20">
        <v>9041</v>
      </c>
      <c r="I45" s="31">
        <f>4569+4059</f>
        <v>8628</v>
      </c>
      <c r="J45" s="20">
        <v>9041</v>
      </c>
      <c r="K45" s="31">
        <v>3494</v>
      </c>
      <c r="L45" s="20">
        <v>9041</v>
      </c>
      <c r="M45" s="31">
        <v>20078</v>
      </c>
      <c r="N45" s="20">
        <v>9041</v>
      </c>
      <c r="O45" s="31">
        <f>-9117+817</f>
        <v>-8300</v>
      </c>
      <c r="P45" s="20">
        <v>9041</v>
      </c>
      <c r="Q45" s="31">
        <v>7121</v>
      </c>
      <c r="R45" s="20">
        <v>9041</v>
      </c>
      <c r="S45" s="31">
        <v>4993</v>
      </c>
      <c r="T45" s="20">
        <v>9041</v>
      </c>
      <c r="U45" s="31">
        <f>6772+9439</f>
        <v>16211</v>
      </c>
      <c r="V45" s="20">
        <v>9041</v>
      </c>
      <c r="W45" s="31"/>
      <c r="X45" s="20">
        <v>9041</v>
      </c>
      <c r="Y45" s="20">
        <v>9041</v>
      </c>
      <c r="Z45" s="20">
        <v>9041</v>
      </c>
      <c r="AA45" s="20">
        <v>9041</v>
      </c>
      <c r="AB45" s="20">
        <v>9041</v>
      </c>
      <c r="AC45" s="20">
        <v>9041</v>
      </c>
      <c r="AD45" s="20">
        <v>9041</v>
      </c>
      <c r="AE45" s="20">
        <v>9041</v>
      </c>
      <c r="AF45" s="20">
        <v>9041</v>
      </c>
      <c r="AG45" s="20">
        <v>9041</v>
      </c>
      <c r="AH45" s="20">
        <v>9041</v>
      </c>
      <c r="AI45" s="79">
        <f t="shared" si="13"/>
        <v>124703</v>
      </c>
      <c r="AJ45" s="9"/>
    </row>
    <row r="46" spans="1:36" x14ac:dyDescent="0.2">
      <c r="A46" s="7" t="s">
        <v>28</v>
      </c>
      <c r="B46" s="109">
        <v>3715</v>
      </c>
      <c r="C46" s="31">
        <f>7880+2234</f>
        <v>10114</v>
      </c>
      <c r="D46" s="29">
        <v>3715</v>
      </c>
      <c r="E46" s="31">
        <f>22490+3604+2</f>
        <v>26096</v>
      </c>
      <c r="F46" s="8">
        <v>3715</v>
      </c>
      <c r="G46" s="31">
        <v>205</v>
      </c>
      <c r="H46" s="8">
        <v>4925</v>
      </c>
      <c r="I46" s="31">
        <v>3491</v>
      </c>
      <c r="J46" s="8">
        <v>4925</v>
      </c>
      <c r="K46" s="31">
        <v>10092</v>
      </c>
      <c r="L46" s="8">
        <v>4925</v>
      </c>
      <c r="M46" s="31">
        <f>1463+199</f>
        <v>1662</v>
      </c>
      <c r="N46" s="8">
        <v>4925</v>
      </c>
      <c r="O46" s="31">
        <v>1233</v>
      </c>
      <c r="P46" s="8">
        <v>4925</v>
      </c>
      <c r="Q46" s="31">
        <v>3933</v>
      </c>
      <c r="R46" s="8">
        <v>4925</v>
      </c>
      <c r="S46" s="31">
        <v>4221</v>
      </c>
      <c r="T46" s="8">
        <v>4925</v>
      </c>
      <c r="U46" s="31">
        <v>7029</v>
      </c>
      <c r="V46" s="8">
        <v>4925</v>
      </c>
      <c r="W46" s="31"/>
      <c r="X46" s="8">
        <v>4925</v>
      </c>
      <c r="Y46" s="8">
        <v>4925</v>
      </c>
      <c r="Z46" s="8">
        <v>4925</v>
      </c>
      <c r="AA46" s="8">
        <v>4925</v>
      </c>
      <c r="AB46" s="8">
        <v>4925</v>
      </c>
      <c r="AC46" s="8">
        <v>4925</v>
      </c>
      <c r="AD46" s="8">
        <v>4925</v>
      </c>
      <c r="AE46" s="8">
        <v>4925</v>
      </c>
      <c r="AF46" s="8">
        <v>4925</v>
      </c>
      <c r="AG46" s="8">
        <v>4925</v>
      </c>
      <c r="AH46" s="8">
        <v>4925</v>
      </c>
      <c r="AI46" s="79">
        <f t="shared" si="13"/>
        <v>66129</v>
      </c>
      <c r="AJ46" s="9"/>
    </row>
    <row r="47" spans="1:36" x14ac:dyDescent="0.2">
      <c r="A47" s="7" t="s">
        <v>35</v>
      </c>
      <c r="B47" s="109">
        <v>16965</v>
      </c>
      <c r="C47" s="31">
        <v>7404</v>
      </c>
      <c r="D47" s="29">
        <v>16965</v>
      </c>
      <c r="E47" s="31">
        <v>8245</v>
      </c>
      <c r="F47" s="8">
        <v>11391</v>
      </c>
      <c r="G47" s="31">
        <v>2264</v>
      </c>
      <c r="H47" s="8">
        <v>11391</v>
      </c>
      <c r="I47" s="31">
        <v>20637</v>
      </c>
      <c r="J47" s="8">
        <v>11391</v>
      </c>
      <c r="K47" s="31">
        <v>9915</v>
      </c>
      <c r="L47" s="8">
        <v>11391</v>
      </c>
      <c r="M47" s="31">
        <v>5873</v>
      </c>
      <c r="N47" s="8">
        <v>11391</v>
      </c>
      <c r="O47" s="31">
        <v>5668</v>
      </c>
      <c r="P47" s="8">
        <v>11391</v>
      </c>
      <c r="Q47" s="31">
        <v>25705</v>
      </c>
      <c r="R47" s="8">
        <v>11391</v>
      </c>
      <c r="S47" s="31">
        <v>9631</v>
      </c>
      <c r="T47" s="8">
        <v>11391</v>
      </c>
      <c r="U47" s="31">
        <v>9684</v>
      </c>
      <c r="V47" s="8">
        <v>11391</v>
      </c>
      <c r="W47" s="31"/>
      <c r="X47" s="8">
        <v>11391</v>
      </c>
      <c r="Y47" s="8">
        <v>11391</v>
      </c>
      <c r="Z47" s="8">
        <v>11391</v>
      </c>
      <c r="AA47" s="8">
        <v>11391</v>
      </c>
      <c r="AB47" s="8">
        <v>11391</v>
      </c>
      <c r="AC47" s="8">
        <v>11391</v>
      </c>
      <c r="AD47" s="8">
        <v>11391</v>
      </c>
      <c r="AE47" s="8">
        <v>11391</v>
      </c>
      <c r="AF47" s="8">
        <v>11391</v>
      </c>
      <c r="AG47" s="8">
        <v>11391</v>
      </c>
      <c r="AH47" s="8">
        <v>11391</v>
      </c>
      <c r="AI47" s="79">
        <f t="shared" si="13"/>
        <v>146376</v>
      </c>
      <c r="AJ47" s="9"/>
    </row>
    <row r="48" spans="1:36" x14ac:dyDescent="0.2">
      <c r="A48" s="7" t="s">
        <v>29</v>
      </c>
      <c r="B48" s="109">
        <v>17367</v>
      </c>
      <c r="C48" s="31">
        <v>23695</v>
      </c>
      <c r="D48" s="29">
        <v>17367</v>
      </c>
      <c r="E48" s="31">
        <f>9280+156</f>
        <v>9436</v>
      </c>
      <c r="F48" s="20">
        <v>12563</v>
      </c>
      <c r="G48" s="31">
        <v>20803</v>
      </c>
      <c r="H48" s="20">
        <v>12563</v>
      </c>
      <c r="I48" s="31"/>
      <c r="J48" s="20">
        <v>12563</v>
      </c>
      <c r="K48" s="31">
        <v>23813</v>
      </c>
      <c r="L48" s="20">
        <v>12563</v>
      </c>
      <c r="M48" s="31">
        <v>11234</v>
      </c>
      <c r="N48" s="20">
        <v>12563</v>
      </c>
      <c r="O48" s="31">
        <v>45</v>
      </c>
      <c r="P48" s="20">
        <v>12563</v>
      </c>
      <c r="Q48" s="31">
        <v>19889</v>
      </c>
      <c r="R48" s="20">
        <v>12563</v>
      </c>
      <c r="S48" s="31"/>
      <c r="T48" s="20">
        <v>12563</v>
      </c>
      <c r="U48" s="31">
        <v>34206</v>
      </c>
      <c r="V48" s="20">
        <v>12563</v>
      </c>
      <c r="W48" s="31"/>
      <c r="X48" s="20">
        <v>12563</v>
      </c>
      <c r="Y48" s="20">
        <v>12563</v>
      </c>
      <c r="Z48" s="20">
        <v>12563</v>
      </c>
      <c r="AA48" s="20">
        <v>12563</v>
      </c>
      <c r="AB48" s="20">
        <v>12563</v>
      </c>
      <c r="AC48" s="20">
        <v>12563</v>
      </c>
      <c r="AD48" s="20">
        <v>12563</v>
      </c>
      <c r="AE48" s="20">
        <v>12563</v>
      </c>
      <c r="AF48" s="20">
        <v>12563</v>
      </c>
      <c r="AG48" s="20">
        <v>12563</v>
      </c>
      <c r="AH48" s="20">
        <v>12563</v>
      </c>
      <c r="AI48" s="79">
        <f t="shared" si="13"/>
        <v>184962</v>
      </c>
      <c r="AJ48" s="9"/>
    </row>
    <row r="49" spans="1:36" x14ac:dyDescent="0.2">
      <c r="A49" s="7" t="s">
        <v>11</v>
      </c>
      <c r="B49" s="109">
        <v>13000</v>
      </c>
      <c r="C49" s="31"/>
      <c r="D49" s="29">
        <v>13000</v>
      </c>
      <c r="E49" s="31">
        <v>20000</v>
      </c>
      <c r="F49" s="29"/>
      <c r="G49" s="31"/>
      <c r="H49" s="29"/>
      <c r="I49" s="31"/>
      <c r="J49" s="29"/>
      <c r="K49" s="31"/>
      <c r="L49" s="29">
        <v>10000</v>
      </c>
      <c r="M49" s="31"/>
      <c r="N49" s="29">
        <v>10000</v>
      </c>
      <c r="O49" s="31"/>
      <c r="P49" s="29">
        <v>10000</v>
      </c>
      <c r="Q49" s="31"/>
      <c r="R49" s="29">
        <v>10000</v>
      </c>
      <c r="S49" s="31">
        <v>10000</v>
      </c>
      <c r="T49" s="29">
        <v>10000</v>
      </c>
      <c r="U49" s="31">
        <v>10000</v>
      </c>
      <c r="V49" s="29">
        <v>10000</v>
      </c>
      <c r="W49" s="31">
        <f>214814+38085</f>
        <v>252899</v>
      </c>
      <c r="X49" s="29">
        <v>10000</v>
      </c>
      <c r="Y49" s="29">
        <v>10000</v>
      </c>
      <c r="Z49" s="29">
        <v>10000</v>
      </c>
      <c r="AA49" s="29">
        <v>10000</v>
      </c>
      <c r="AB49" s="29">
        <v>10000</v>
      </c>
      <c r="AC49" s="29">
        <v>10000</v>
      </c>
      <c r="AD49" s="29">
        <v>10000</v>
      </c>
      <c r="AE49" s="29">
        <v>10000</v>
      </c>
      <c r="AF49" s="29">
        <v>10000</v>
      </c>
      <c r="AG49" s="29">
        <v>10000</v>
      </c>
      <c r="AH49" s="29">
        <v>10000</v>
      </c>
      <c r="AI49" s="79">
        <f t="shared" si="13"/>
        <v>130000</v>
      </c>
      <c r="AJ49" s="9"/>
    </row>
    <row r="50" spans="1:36" ht="16" thickBot="1" x14ac:dyDescent="0.25">
      <c r="A50" s="10"/>
      <c r="B50" s="110"/>
      <c r="C50" s="38"/>
      <c r="D50" s="52"/>
      <c r="E50" s="38"/>
      <c r="F50" s="52"/>
      <c r="G50" s="38"/>
      <c r="H50" s="52"/>
      <c r="I50" s="38"/>
      <c r="J50" s="52"/>
      <c r="K50" s="38"/>
      <c r="L50" s="52"/>
      <c r="M50" s="38"/>
      <c r="N50" s="52"/>
      <c r="O50" s="38"/>
      <c r="P50" s="52"/>
      <c r="Q50" s="38"/>
      <c r="R50" s="52"/>
      <c r="S50" s="38"/>
      <c r="T50" s="52"/>
      <c r="U50" s="38"/>
      <c r="V50" s="52"/>
      <c r="W50" s="38"/>
      <c r="X50" s="52"/>
      <c r="Y50" s="52"/>
      <c r="Z50" s="52"/>
      <c r="AA50" s="52"/>
      <c r="AB50" s="52"/>
      <c r="AC50" s="66"/>
      <c r="AD50" s="52"/>
      <c r="AE50" s="52"/>
      <c r="AF50" s="52"/>
      <c r="AG50" s="52"/>
      <c r="AH50" s="52"/>
      <c r="AI50" s="82">
        <f t="shared" si="13"/>
        <v>0</v>
      </c>
      <c r="AJ50" s="9"/>
    </row>
    <row r="51" spans="1:36" ht="13" x14ac:dyDescent="0.15">
      <c r="A51" s="12" t="s">
        <v>12</v>
      </c>
      <c r="B51" s="112">
        <f t="shared" ref="B51:AI51" si="14">SUM(B17+B29+B35)</f>
        <v>429964.77500000002</v>
      </c>
      <c r="C51" s="34">
        <f t="shared" si="14"/>
        <v>407508</v>
      </c>
      <c r="D51" s="26">
        <f t="shared" si="14"/>
        <v>162377.24</v>
      </c>
      <c r="E51" s="34">
        <f t="shared" si="14"/>
        <v>293863</v>
      </c>
      <c r="F51" s="13">
        <f t="shared" si="14"/>
        <v>448970.97499999998</v>
      </c>
      <c r="G51" s="34">
        <f t="shared" si="14"/>
        <v>307001</v>
      </c>
      <c r="H51" s="13">
        <f t="shared" si="14"/>
        <v>228245.995</v>
      </c>
      <c r="I51" s="34">
        <f t="shared" si="14"/>
        <v>274306</v>
      </c>
      <c r="J51" s="13">
        <f t="shared" si="14"/>
        <v>575989.02</v>
      </c>
      <c r="K51" s="34">
        <f t="shared" si="14"/>
        <v>509699</v>
      </c>
      <c r="L51" s="13">
        <f t="shared" si="14"/>
        <v>293476.04500000004</v>
      </c>
      <c r="M51" s="34">
        <f t="shared" si="14"/>
        <v>241647</v>
      </c>
      <c r="N51" s="13">
        <f t="shared" si="14"/>
        <v>534168.19500000007</v>
      </c>
      <c r="O51" s="34">
        <f t="shared" si="14"/>
        <v>407632</v>
      </c>
      <c r="P51" s="13">
        <f t="shared" si="14"/>
        <v>313438.76</v>
      </c>
      <c r="Q51" s="34">
        <f t="shared" si="14"/>
        <v>327241</v>
      </c>
      <c r="R51" s="13">
        <f t="shared" si="14"/>
        <v>511211.11</v>
      </c>
      <c r="S51" s="34">
        <f t="shared" si="14"/>
        <v>505658</v>
      </c>
      <c r="T51" s="13">
        <f t="shared" si="14"/>
        <v>299692.67000000004</v>
      </c>
      <c r="U51" s="34">
        <f t="shared" si="14"/>
        <v>367445</v>
      </c>
      <c r="V51" s="13">
        <f t="shared" si="14"/>
        <v>438704.13500000001</v>
      </c>
      <c r="W51" s="34">
        <f t="shared" si="14"/>
        <v>449196</v>
      </c>
      <c r="X51" s="13">
        <f t="shared" si="14"/>
        <v>364691.435</v>
      </c>
      <c r="Y51" s="13">
        <f t="shared" si="14"/>
        <v>580461.04</v>
      </c>
      <c r="Z51" s="13">
        <f t="shared" si="14"/>
        <v>337484.89500000002</v>
      </c>
      <c r="AA51" s="13">
        <f t="shared" si="14"/>
        <v>481421.07499999995</v>
      </c>
      <c r="AB51" s="13">
        <f t="shared" si="14"/>
        <v>393785</v>
      </c>
      <c r="AC51" s="13">
        <f t="shared" si="14"/>
        <v>559544.29499999993</v>
      </c>
      <c r="AD51" s="13">
        <f t="shared" si="14"/>
        <v>497158.125</v>
      </c>
      <c r="AE51" s="13">
        <f t="shared" si="14"/>
        <v>569395.9</v>
      </c>
      <c r="AF51" s="13">
        <f t="shared" si="14"/>
        <v>401376.125</v>
      </c>
      <c r="AG51" s="13">
        <f t="shared" si="14"/>
        <v>551768.22</v>
      </c>
      <c r="AH51" s="13">
        <f t="shared" si="14"/>
        <v>500970.19500000001</v>
      </c>
      <c r="AI51" s="81">
        <f t="shared" si="14"/>
        <v>6044205.4400000004</v>
      </c>
      <c r="AJ51" s="9"/>
    </row>
    <row r="52" spans="1:36" ht="4" customHeight="1" thickBot="1" x14ac:dyDescent="0.25">
      <c r="B52" s="113"/>
      <c r="C52" s="37"/>
      <c r="D52" s="43"/>
      <c r="E52" s="37"/>
      <c r="F52" s="43"/>
      <c r="G52" s="37"/>
      <c r="H52" s="43"/>
      <c r="I52" s="37"/>
      <c r="J52" s="43"/>
      <c r="K52" s="37"/>
      <c r="L52" s="43"/>
      <c r="M52" s="37"/>
      <c r="N52" s="43"/>
      <c r="O52" s="37"/>
      <c r="P52" s="43"/>
      <c r="Q52" s="37"/>
      <c r="R52" s="43"/>
      <c r="S52" s="37"/>
      <c r="T52" s="43"/>
      <c r="U52" s="37"/>
      <c r="V52" s="43"/>
      <c r="W52" s="37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82" t="e">
        <f>SUM(#REF!,#REF!)</f>
        <v>#REF!</v>
      </c>
      <c r="AJ52" s="9" t="e">
        <f>SUM(#REF!)</f>
        <v>#REF!</v>
      </c>
    </row>
    <row r="53" spans="1:36" ht="14" thickBot="1" x14ac:dyDescent="0.2">
      <c r="A53" s="6" t="s">
        <v>13</v>
      </c>
      <c r="B53" s="122">
        <f t="shared" ref="B53:AH53" si="15">B14-B51</f>
        <v>-82578.775000000023</v>
      </c>
      <c r="C53" s="121">
        <f t="shared" si="15"/>
        <v>-75493</v>
      </c>
      <c r="D53" s="122">
        <f t="shared" si="15"/>
        <v>86259.760000000009</v>
      </c>
      <c r="E53" s="121">
        <f t="shared" si="15"/>
        <v>-37301</v>
      </c>
      <c r="F53" s="74">
        <f t="shared" si="15"/>
        <v>-49154.974999999977</v>
      </c>
      <c r="G53" s="35">
        <f t="shared" si="15"/>
        <v>27953</v>
      </c>
      <c r="H53" s="74">
        <f t="shared" si="15"/>
        <v>22431.005000000005</v>
      </c>
      <c r="I53" s="35">
        <f t="shared" si="15"/>
        <v>12186</v>
      </c>
      <c r="J53" s="74">
        <f t="shared" si="15"/>
        <v>-20058.020000000019</v>
      </c>
      <c r="K53" s="35">
        <f t="shared" si="15"/>
        <v>-2148</v>
      </c>
      <c r="L53" s="74">
        <f t="shared" si="15"/>
        <v>-22217.045000000042</v>
      </c>
      <c r="M53" s="35">
        <f t="shared" si="15"/>
        <v>86645</v>
      </c>
      <c r="N53" s="74">
        <f t="shared" si="15"/>
        <v>18599.854999999981</v>
      </c>
      <c r="O53" s="35">
        <f t="shared" si="15"/>
        <v>115960</v>
      </c>
      <c r="P53" s="74">
        <f t="shared" si="15"/>
        <v>-65798.760000000009</v>
      </c>
      <c r="Q53" s="35">
        <f t="shared" si="15"/>
        <v>-119356</v>
      </c>
      <c r="R53" s="74">
        <f t="shared" si="15"/>
        <v>-152627.10999999999</v>
      </c>
      <c r="S53" s="35">
        <f t="shared" si="15"/>
        <v>-88573</v>
      </c>
      <c r="T53" s="74">
        <f t="shared" si="15"/>
        <v>75681.329999999958</v>
      </c>
      <c r="U53" s="35">
        <f t="shared" si="15"/>
        <v>27931</v>
      </c>
      <c r="V53" s="74">
        <f t="shared" si="15"/>
        <v>-41443.135000000009</v>
      </c>
      <c r="W53" s="35">
        <f t="shared" si="15"/>
        <v>-44653.450000000012</v>
      </c>
      <c r="X53" s="74">
        <f t="shared" si="15"/>
        <v>32329.565000000002</v>
      </c>
      <c r="Y53" s="74">
        <f t="shared" si="15"/>
        <v>-83657.190000000061</v>
      </c>
      <c r="Z53" s="74">
        <f t="shared" si="15"/>
        <v>115517.10499999998</v>
      </c>
      <c r="AA53" s="74">
        <f t="shared" si="15"/>
        <v>23395.025000000023</v>
      </c>
      <c r="AB53" s="74">
        <f t="shared" si="15"/>
        <v>32190</v>
      </c>
      <c r="AC53" s="74">
        <f t="shared" si="15"/>
        <v>85330.805000000051</v>
      </c>
      <c r="AD53" s="74">
        <f t="shared" si="15"/>
        <v>33416.875</v>
      </c>
      <c r="AE53" s="74">
        <f t="shared" si="15"/>
        <v>148599.09999999998</v>
      </c>
      <c r="AF53" s="74">
        <f t="shared" si="15"/>
        <v>116348.875</v>
      </c>
      <c r="AG53" s="74">
        <f t="shared" si="15"/>
        <v>114195.78000000003</v>
      </c>
      <c r="AH53" s="74">
        <f t="shared" si="15"/>
        <v>42382.804999999993</v>
      </c>
      <c r="AI53" s="88">
        <f>SUM(AI14-AI51)</f>
        <v>953970.55999999959</v>
      </c>
      <c r="AJ53" s="72">
        <f>SUM(AI53/$AI$14)</f>
        <v>0.13631702889438613</v>
      </c>
    </row>
    <row r="54" spans="1:36" ht="4.5" customHeight="1" x14ac:dyDescent="0.2">
      <c r="B54" s="113"/>
      <c r="C54" s="37"/>
      <c r="D54" s="43"/>
      <c r="E54" s="37"/>
      <c r="F54" s="43"/>
      <c r="G54" s="37"/>
      <c r="H54" s="43"/>
      <c r="I54" s="37"/>
      <c r="J54" s="43"/>
      <c r="K54" s="37"/>
      <c r="L54" s="43"/>
      <c r="M54" s="37"/>
      <c r="N54" s="43"/>
      <c r="O54" s="37"/>
      <c r="P54" s="43"/>
      <c r="Q54" s="37"/>
      <c r="R54" s="43"/>
      <c r="S54" s="37"/>
      <c r="T54" s="43"/>
      <c r="U54" s="37"/>
      <c r="V54" s="43"/>
      <c r="W54" s="37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80" t="e">
        <f>SUM(#REF!,#REF!)</f>
        <v>#REF!</v>
      </c>
      <c r="AJ54" s="9"/>
    </row>
    <row r="55" spans="1:36" outlineLevel="1" x14ac:dyDescent="0.2">
      <c r="A55" s="6" t="s">
        <v>45</v>
      </c>
      <c r="B55" s="113"/>
      <c r="C55" s="37"/>
      <c r="D55" s="43"/>
      <c r="E55" s="37"/>
      <c r="F55" s="43"/>
      <c r="G55" s="37"/>
      <c r="H55" s="43"/>
      <c r="I55" s="37"/>
      <c r="J55" s="43"/>
      <c r="K55" s="37"/>
      <c r="L55" s="43"/>
      <c r="M55" s="37"/>
      <c r="N55" s="43"/>
      <c r="O55" s="37"/>
      <c r="P55" s="43"/>
      <c r="Q55" s="37"/>
      <c r="R55" s="43"/>
      <c r="S55" s="37"/>
      <c r="T55" s="43"/>
      <c r="U55" s="37"/>
      <c r="V55" s="43"/>
      <c r="W55" s="37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79">
        <f t="shared" ref="AI55:AI60" si="16">SUM(X55:AH55,V55,U55)</f>
        <v>0</v>
      </c>
      <c r="AJ55" s="9"/>
    </row>
    <row r="56" spans="1:36" outlineLevel="2" x14ac:dyDescent="0.2">
      <c r="A56" s="27" t="s">
        <v>44</v>
      </c>
      <c r="B56" s="113"/>
      <c r="C56" s="37"/>
      <c r="D56" s="43"/>
      <c r="E56" s="37"/>
      <c r="F56" s="23"/>
      <c r="G56" s="37"/>
      <c r="H56" s="23"/>
      <c r="I56" s="37"/>
      <c r="J56" s="23">
        <v>5000</v>
      </c>
      <c r="K56" s="37"/>
      <c r="L56" s="23"/>
      <c r="M56" s="37"/>
      <c r="N56" s="23"/>
      <c r="O56" s="37">
        <v>10000</v>
      </c>
      <c r="P56" s="23"/>
      <c r="Q56" s="37">
        <v>5000</v>
      </c>
      <c r="R56" s="23">
        <v>5000</v>
      </c>
      <c r="S56" s="37">
        <v>15000</v>
      </c>
      <c r="T56" s="23"/>
      <c r="U56" s="37"/>
      <c r="V56" s="23"/>
      <c r="W56" s="37"/>
      <c r="X56" s="23"/>
      <c r="Y56" s="23">
        <v>5000</v>
      </c>
      <c r="Z56" s="23"/>
      <c r="AA56" s="23"/>
      <c r="AB56" s="23"/>
      <c r="AC56" s="23">
        <v>5000</v>
      </c>
      <c r="AD56" s="23"/>
      <c r="AE56" s="23"/>
      <c r="AF56" s="23"/>
      <c r="AG56" s="23">
        <v>5000</v>
      </c>
      <c r="AH56" s="23"/>
      <c r="AI56" s="79">
        <f t="shared" si="16"/>
        <v>15000</v>
      </c>
      <c r="AJ56" s="9"/>
    </row>
    <row r="57" spans="1:36" outlineLevel="2" x14ac:dyDescent="0.2">
      <c r="A57" s="27" t="s">
        <v>52</v>
      </c>
      <c r="B57" s="113"/>
      <c r="C57" s="37"/>
      <c r="D57" s="43"/>
      <c r="E57" s="37"/>
      <c r="F57" s="23"/>
      <c r="G57" s="37"/>
      <c r="H57" s="23"/>
      <c r="I57" s="37"/>
      <c r="J57" s="23"/>
      <c r="K57" s="37"/>
      <c r="L57" s="23"/>
      <c r="M57" s="37"/>
      <c r="N57" s="23"/>
      <c r="O57" s="37"/>
      <c r="P57" s="23"/>
      <c r="Q57" s="37"/>
      <c r="R57" s="23"/>
      <c r="S57" s="37"/>
      <c r="T57" s="23"/>
      <c r="U57" s="37"/>
      <c r="V57" s="23"/>
      <c r="W57" s="37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79">
        <f t="shared" si="16"/>
        <v>0</v>
      </c>
      <c r="AJ57" s="9"/>
    </row>
    <row r="58" spans="1:36" outlineLevel="2" x14ac:dyDescent="0.2">
      <c r="A58" s="7" t="s">
        <v>36</v>
      </c>
      <c r="B58" s="113">
        <v>8500</v>
      </c>
      <c r="C58" s="37">
        <f>5000+3000</f>
        <v>8000</v>
      </c>
      <c r="D58" s="43"/>
      <c r="E58" s="37"/>
      <c r="F58" s="23"/>
      <c r="G58" s="37"/>
      <c r="H58" s="23">
        <v>8500</v>
      </c>
      <c r="I58" s="37">
        <v>5000</v>
      </c>
      <c r="J58" s="23"/>
      <c r="K58" s="37"/>
      <c r="L58" s="23"/>
      <c r="M58" s="37"/>
      <c r="N58" s="23"/>
      <c r="O58" s="37"/>
      <c r="P58" s="23">
        <v>8500</v>
      </c>
      <c r="Q58" s="37"/>
      <c r="R58" s="23"/>
      <c r="S58" s="37"/>
      <c r="T58" s="23"/>
      <c r="U58" s="37"/>
      <c r="V58" s="23"/>
      <c r="W58" s="37"/>
      <c r="X58" s="23"/>
      <c r="Y58" s="23">
        <v>8500</v>
      </c>
      <c r="Z58" s="23"/>
      <c r="AA58" s="23">
        <v>20000</v>
      </c>
      <c r="AB58" s="23"/>
      <c r="AC58" s="23">
        <v>8500</v>
      </c>
      <c r="AD58" s="36">
        <v>25000</v>
      </c>
      <c r="AE58" s="23"/>
      <c r="AF58" s="23"/>
      <c r="AG58" s="23">
        <v>8500</v>
      </c>
      <c r="AH58" s="23">
        <v>25000</v>
      </c>
      <c r="AI58" s="79">
        <f t="shared" si="16"/>
        <v>95500</v>
      </c>
      <c r="AJ58" s="9"/>
    </row>
    <row r="59" spans="1:36" outlineLevel="1" x14ac:dyDescent="0.2">
      <c r="A59" s="7"/>
      <c r="B59" s="113"/>
      <c r="C59" s="37"/>
      <c r="D59" s="43"/>
      <c r="E59" s="37"/>
      <c r="F59" s="43"/>
      <c r="G59" s="37"/>
      <c r="H59" s="43"/>
      <c r="I59" s="37"/>
      <c r="J59" s="43"/>
      <c r="K59" s="37"/>
      <c r="L59" s="45"/>
      <c r="M59" s="53"/>
      <c r="N59" s="45"/>
      <c r="O59" s="53"/>
      <c r="P59" s="45"/>
      <c r="Q59" s="53"/>
      <c r="R59" s="45"/>
      <c r="S59" s="53"/>
      <c r="T59" s="43"/>
      <c r="U59" s="37"/>
      <c r="V59" s="43"/>
      <c r="W59" s="37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79">
        <f t="shared" si="16"/>
        <v>0</v>
      </c>
      <c r="AJ59" s="9"/>
    </row>
    <row r="60" spans="1:36" outlineLevel="1" x14ac:dyDescent="0.2">
      <c r="A60" s="7"/>
      <c r="B60" s="110"/>
      <c r="C60" s="38"/>
      <c r="D60" s="52"/>
      <c r="E60" s="38"/>
      <c r="F60" s="52"/>
      <c r="G60" s="38"/>
      <c r="H60" s="52"/>
      <c r="I60" s="38"/>
      <c r="J60" s="52"/>
      <c r="K60" s="38"/>
      <c r="L60" s="52"/>
      <c r="M60" s="38"/>
      <c r="N60" s="52"/>
      <c r="O60" s="38"/>
      <c r="P60" s="52"/>
      <c r="Q60" s="38"/>
      <c r="R60" s="52"/>
      <c r="S60" s="38"/>
      <c r="T60" s="52"/>
      <c r="U60" s="38"/>
      <c r="V60" s="52"/>
      <c r="W60" s="38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79">
        <f t="shared" si="16"/>
        <v>0</v>
      </c>
      <c r="AJ60" s="9"/>
    </row>
    <row r="61" spans="1:36" x14ac:dyDescent="0.2">
      <c r="A61" s="6" t="s">
        <v>37</v>
      </c>
      <c r="B61" s="113"/>
      <c r="C61" s="37"/>
      <c r="D61" s="43"/>
      <c r="E61" s="37"/>
      <c r="F61" s="43"/>
      <c r="G61" s="37"/>
      <c r="H61" s="43"/>
      <c r="I61" s="37"/>
      <c r="J61" s="43"/>
      <c r="K61" s="37"/>
      <c r="L61" s="43"/>
      <c r="M61" s="37"/>
      <c r="N61" s="43"/>
      <c r="O61" s="37"/>
      <c r="P61" s="43"/>
      <c r="Q61" s="37"/>
      <c r="R61" s="43"/>
      <c r="S61" s="37"/>
      <c r="T61" s="43"/>
      <c r="U61" s="37"/>
      <c r="V61" s="43"/>
      <c r="W61" s="37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83"/>
      <c r="AJ61" s="9"/>
    </row>
    <row r="62" spans="1:36" x14ac:dyDescent="0.2">
      <c r="A62" s="7" t="s">
        <v>38</v>
      </c>
      <c r="F62" s="45"/>
      <c r="G62" s="53"/>
      <c r="H62" s="45"/>
      <c r="I62" s="53"/>
      <c r="J62" s="45"/>
      <c r="K62" s="53"/>
      <c r="L62" s="45"/>
      <c r="M62" s="53"/>
      <c r="N62" s="45"/>
      <c r="O62" s="53"/>
      <c r="P62" s="45"/>
      <c r="Q62" s="53"/>
      <c r="R62" s="45"/>
      <c r="S62" s="53"/>
      <c r="T62" s="45"/>
      <c r="U62" s="53"/>
      <c r="V62" s="45"/>
      <c r="W62" s="53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92"/>
      <c r="AJ62" s="9"/>
    </row>
    <row r="63" spans="1:36" ht="16" thickBot="1" x14ac:dyDescent="0.25">
      <c r="A63" s="7" t="s">
        <v>46</v>
      </c>
      <c r="B63" s="118"/>
      <c r="C63" s="54"/>
      <c r="D63" s="52"/>
      <c r="E63" s="38"/>
      <c r="F63" s="66"/>
      <c r="G63" s="67"/>
      <c r="H63" s="66"/>
      <c r="I63" s="67"/>
      <c r="J63" s="66"/>
      <c r="K63" s="67"/>
      <c r="L63" s="52"/>
      <c r="M63" s="38"/>
      <c r="N63" s="66"/>
      <c r="O63" s="67"/>
      <c r="P63" s="66"/>
      <c r="Q63" s="67"/>
      <c r="R63" s="78"/>
      <c r="S63" s="38"/>
      <c r="T63" s="66"/>
      <c r="U63" s="67"/>
      <c r="V63" s="75"/>
      <c r="W63" s="73"/>
      <c r="X63" s="96">
        <v>60887</v>
      </c>
      <c r="Y63" s="96"/>
      <c r="Z63" s="68"/>
      <c r="AA63" s="52"/>
      <c r="AB63" s="66"/>
      <c r="AC63" s="52"/>
      <c r="AD63" s="52"/>
      <c r="AE63" s="95">
        <v>64500</v>
      </c>
      <c r="AF63" s="66"/>
      <c r="AG63" s="52"/>
      <c r="AH63" s="97"/>
      <c r="AI63" s="82">
        <f>SUM(U63:AH63)</f>
        <v>125387</v>
      </c>
      <c r="AJ63" s="9"/>
    </row>
    <row r="64" spans="1:36" ht="13" x14ac:dyDescent="0.15">
      <c r="A64" s="11" t="s">
        <v>39</v>
      </c>
      <c r="B64" s="112">
        <f t="shared" ref="B64:AH64" si="17">SUM(B56:B63)</f>
        <v>8500</v>
      </c>
      <c r="C64" s="34">
        <f t="shared" si="17"/>
        <v>8000</v>
      </c>
      <c r="D64" s="26">
        <f t="shared" si="17"/>
        <v>0</v>
      </c>
      <c r="E64" s="34">
        <f t="shared" si="17"/>
        <v>0</v>
      </c>
      <c r="F64" s="13">
        <f t="shared" si="17"/>
        <v>0</v>
      </c>
      <c r="G64" s="33">
        <f t="shared" si="17"/>
        <v>0</v>
      </c>
      <c r="H64" s="13">
        <f t="shared" si="17"/>
        <v>8500</v>
      </c>
      <c r="I64" s="33">
        <f t="shared" si="17"/>
        <v>5000</v>
      </c>
      <c r="J64" s="13">
        <f t="shared" si="17"/>
        <v>5000</v>
      </c>
      <c r="K64" s="33">
        <f t="shared" si="17"/>
        <v>0</v>
      </c>
      <c r="L64" s="13">
        <f t="shared" si="17"/>
        <v>0</v>
      </c>
      <c r="M64" s="33">
        <f t="shared" si="17"/>
        <v>0</v>
      </c>
      <c r="N64" s="13">
        <f t="shared" si="17"/>
        <v>0</v>
      </c>
      <c r="O64" s="33">
        <f t="shared" si="17"/>
        <v>10000</v>
      </c>
      <c r="P64" s="13">
        <f t="shared" si="17"/>
        <v>8500</v>
      </c>
      <c r="Q64" s="33">
        <f t="shared" si="17"/>
        <v>5000</v>
      </c>
      <c r="R64" s="13">
        <f t="shared" si="17"/>
        <v>5000</v>
      </c>
      <c r="S64" s="33">
        <f t="shared" si="17"/>
        <v>15000</v>
      </c>
      <c r="T64" s="13">
        <f t="shared" si="17"/>
        <v>0</v>
      </c>
      <c r="U64" s="33">
        <f t="shared" si="17"/>
        <v>0</v>
      </c>
      <c r="V64" s="13">
        <f t="shared" si="17"/>
        <v>0</v>
      </c>
      <c r="W64" s="33">
        <f t="shared" si="17"/>
        <v>0</v>
      </c>
      <c r="X64" s="13">
        <f t="shared" si="17"/>
        <v>60887</v>
      </c>
      <c r="Y64" s="13">
        <f t="shared" si="17"/>
        <v>13500</v>
      </c>
      <c r="Z64" s="13">
        <f t="shared" si="17"/>
        <v>0</v>
      </c>
      <c r="AA64" s="13">
        <f t="shared" si="17"/>
        <v>20000</v>
      </c>
      <c r="AB64" s="13">
        <f t="shared" si="17"/>
        <v>0</v>
      </c>
      <c r="AC64" s="13">
        <f t="shared" si="17"/>
        <v>13500</v>
      </c>
      <c r="AD64" s="13">
        <f t="shared" si="17"/>
        <v>25000</v>
      </c>
      <c r="AE64" s="13">
        <f t="shared" si="17"/>
        <v>64500</v>
      </c>
      <c r="AF64" s="13">
        <f t="shared" si="17"/>
        <v>0</v>
      </c>
      <c r="AG64" s="13">
        <f t="shared" si="17"/>
        <v>13500</v>
      </c>
      <c r="AH64" s="13">
        <f t="shared" si="17"/>
        <v>25000</v>
      </c>
      <c r="AI64" s="81">
        <f>SUM(AI61:AI63)</f>
        <v>125387</v>
      </c>
      <c r="AJ64" s="9"/>
    </row>
    <row r="65" spans="1:36" ht="4" customHeight="1" thickBot="1" x14ac:dyDescent="0.25">
      <c r="B65" s="113"/>
      <c r="C65" s="37"/>
      <c r="D65" s="43"/>
      <c r="E65" s="37"/>
      <c r="F65" s="43"/>
      <c r="G65" s="37"/>
      <c r="H65" s="43"/>
      <c r="I65" s="37"/>
      <c r="J65" s="43"/>
      <c r="K65" s="37"/>
      <c r="L65" s="43"/>
      <c r="M65" s="37"/>
      <c r="N65" s="43"/>
      <c r="O65" s="37"/>
      <c r="P65" s="43"/>
      <c r="Q65" s="37"/>
      <c r="R65" s="43"/>
      <c r="S65" s="37"/>
      <c r="T65" s="43"/>
      <c r="U65" s="37"/>
      <c r="V65" s="43"/>
      <c r="W65" s="37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83"/>
    </row>
    <row r="66" spans="1:36" ht="14" thickBot="1" x14ac:dyDescent="0.2">
      <c r="A66" s="6" t="s">
        <v>14</v>
      </c>
      <c r="B66" s="122">
        <f t="shared" ref="B66:AH66" si="18">SUM(B53)-B64</f>
        <v>-91078.775000000023</v>
      </c>
      <c r="C66" s="121">
        <f t="shared" si="18"/>
        <v>-83493</v>
      </c>
      <c r="D66" s="122">
        <f t="shared" si="18"/>
        <v>86259.760000000009</v>
      </c>
      <c r="E66" s="121">
        <f t="shared" si="18"/>
        <v>-37301</v>
      </c>
      <c r="F66" s="74">
        <f t="shared" si="18"/>
        <v>-49154.974999999977</v>
      </c>
      <c r="G66" s="35">
        <f t="shared" si="18"/>
        <v>27953</v>
      </c>
      <c r="H66" s="74">
        <f t="shared" si="18"/>
        <v>13931.005000000005</v>
      </c>
      <c r="I66" s="35">
        <f t="shared" si="18"/>
        <v>7186</v>
      </c>
      <c r="J66" s="74">
        <f t="shared" si="18"/>
        <v>-25058.020000000019</v>
      </c>
      <c r="K66" s="35">
        <f t="shared" si="18"/>
        <v>-2148</v>
      </c>
      <c r="L66" s="74">
        <f t="shared" si="18"/>
        <v>-22217.045000000042</v>
      </c>
      <c r="M66" s="35">
        <f t="shared" si="18"/>
        <v>86645</v>
      </c>
      <c r="N66" s="74">
        <f t="shared" si="18"/>
        <v>18599.854999999981</v>
      </c>
      <c r="O66" s="35">
        <f t="shared" si="18"/>
        <v>105960</v>
      </c>
      <c r="P66" s="74">
        <f t="shared" si="18"/>
        <v>-74298.760000000009</v>
      </c>
      <c r="Q66" s="35">
        <f t="shared" si="18"/>
        <v>-124356</v>
      </c>
      <c r="R66" s="74">
        <f t="shared" si="18"/>
        <v>-157627.10999999999</v>
      </c>
      <c r="S66" s="35">
        <f t="shared" si="18"/>
        <v>-103573</v>
      </c>
      <c r="T66" s="74">
        <f t="shared" si="18"/>
        <v>75681.329999999958</v>
      </c>
      <c r="U66" s="35">
        <f t="shared" si="18"/>
        <v>27931</v>
      </c>
      <c r="V66" s="74">
        <f t="shared" si="18"/>
        <v>-41443.135000000009</v>
      </c>
      <c r="W66" s="35">
        <f t="shared" si="18"/>
        <v>-44653.450000000012</v>
      </c>
      <c r="X66" s="74">
        <f t="shared" si="18"/>
        <v>-28557.434999999998</v>
      </c>
      <c r="Y66" s="74">
        <f t="shared" si="18"/>
        <v>-97157.190000000061</v>
      </c>
      <c r="Z66" s="74">
        <f t="shared" si="18"/>
        <v>115517.10499999998</v>
      </c>
      <c r="AA66" s="74">
        <f t="shared" si="18"/>
        <v>3395.0250000000233</v>
      </c>
      <c r="AB66" s="74">
        <f t="shared" si="18"/>
        <v>32190</v>
      </c>
      <c r="AC66" s="74">
        <f t="shared" si="18"/>
        <v>71830.805000000051</v>
      </c>
      <c r="AD66" s="74">
        <f t="shared" si="18"/>
        <v>8416.875</v>
      </c>
      <c r="AE66" s="74">
        <f t="shared" si="18"/>
        <v>84099.099999999977</v>
      </c>
      <c r="AF66" s="74">
        <f t="shared" si="18"/>
        <v>116348.875</v>
      </c>
      <c r="AG66" s="74">
        <f t="shared" si="18"/>
        <v>100695.78000000003</v>
      </c>
      <c r="AH66" s="74">
        <f t="shared" si="18"/>
        <v>17382.804999999993</v>
      </c>
      <c r="AI66" s="88">
        <f>SUM(V66:AH66)</f>
        <v>338065.16</v>
      </c>
      <c r="AJ66" s="72">
        <f>SUM(AI66/$AI$14)</f>
        <v>4.8307610440206129E-2</v>
      </c>
    </row>
    <row r="67" spans="1:36" ht="4" customHeight="1" x14ac:dyDescent="0.2">
      <c r="A67" s="18"/>
      <c r="B67" s="117"/>
      <c r="C67" s="56"/>
      <c r="D67" s="42"/>
      <c r="E67" s="56"/>
      <c r="F67" s="49"/>
      <c r="G67" s="56"/>
      <c r="H67" s="49"/>
      <c r="I67" s="56"/>
      <c r="J67" s="49"/>
      <c r="K67" s="56"/>
      <c r="L67" s="49"/>
      <c r="M67" s="56"/>
      <c r="N67" s="49"/>
      <c r="O67" s="56"/>
      <c r="P67" s="49"/>
      <c r="Q67" s="56"/>
      <c r="R67" s="49"/>
      <c r="S67" s="56"/>
      <c r="T67" s="49"/>
      <c r="U67" s="56"/>
      <c r="V67" s="49"/>
      <c r="W67" s="56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81"/>
    </row>
    <row r="68" spans="1:36" ht="4" customHeight="1" x14ac:dyDescent="0.2">
      <c r="B68" s="119"/>
      <c r="C68" s="57"/>
      <c r="D68" s="105"/>
      <c r="E68" s="57"/>
      <c r="F68" s="50"/>
      <c r="G68" s="57"/>
      <c r="H68" s="50"/>
      <c r="I68" s="57"/>
      <c r="J68" s="50"/>
      <c r="K68" s="57"/>
      <c r="L68" s="50"/>
      <c r="M68" s="57"/>
      <c r="N68" s="50"/>
      <c r="O68" s="57"/>
      <c r="P68" s="50"/>
      <c r="Q68" s="57"/>
      <c r="R68" s="50"/>
      <c r="S68" s="57"/>
      <c r="T68" s="50"/>
      <c r="U68" s="57"/>
      <c r="V68" s="50"/>
      <c r="W68" s="57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83"/>
    </row>
    <row r="69" spans="1:36" x14ac:dyDescent="0.2">
      <c r="A69" s="6" t="s">
        <v>15</v>
      </c>
      <c r="B69" s="113"/>
      <c r="C69" s="37"/>
      <c r="D69" s="43"/>
      <c r="E69" s="37"/>
      <c r="F69" s="43"/>
      <c r="G69" s="37"/>
      <c r="H69" s="43"/>
      <c r="I69" s="37"/>
      <c r="J69" s="43"/>
      <c r="K69" s="37"/>
      <c r="L69" s="43"/>
      <c r="M69" s="37"/>
      <c r="N69" s="43"/>
      <c r="O69" s="37"/>
      <c r="P69" s="43"/>
      <c r="Q69" s="37"/>
      <c r="R69" s="43"/>
      <c r="S69" s="37"/>
      <c r="T69" s="43"/>
      <c r="U69" s="37"/>
      <c r="V69" s="43"/>
      <c r="W69" s="37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83"/>
    </row>
    <row r="70" spans="1:36" x14ac:dyDescent="0.2">
      <c r="A70" s="2" t="s">
        <v>16</v>
      </c>
      <c r="B70" s="113">
        <v>265879</v>
      </c>
      <c r="C70" s="37">
        <v>162589</v>
      </c>
      <c r="D70" s="43">
        <f>SUM(C73)</f>
        <v>79096</v>
      </c>
      <c r="E70" s="37">
        <f>SUM(C73)</f>
        <v>79096</v>
      </c>
      <c r="F70" s="43">
        <f>SUM(E73)</f>
        <v>41795</v>
      </c>
      <c r="G70" s="37">
        <f>SUM(E73)</f>
        <v>41795</v>
      </c>
      <c r="H70" s="43">
        <f>SUM(G73)</f>
        <v>69748</v>
      </c>
      <c r="I70" s="37">
        <f>SUM(G73)</f>
        <v>69748</v>
      </c>
      <c r="J70" s="43">
        <f>SUM(I73)</f>
        <v>76934</v>
      </c>
      <c r="K70" s="37">
        <f>SUM(I73)</f>
        <v>76934</v>
      </c>
      <c r="L70" s="43">
        <f>SUM(K73)</f>
        <v>74786</v>
      </c>
      <c r="M70" s="37">
        <f>SUM(K73)</f>
        <v>74786</v>
      </c>
      <c r="N70" s="43">
        <f>SUM(M73)</f>
        <v>161431</v>
      </c>
      <c r="O70" s="37">
        <f>SUM(M73)</f>
        <v>161431</v>
      </c>
      <c r="P70" s="43">
        <f>SUM(O73)</f>
        <v>267391</v>
      </c>
      <c r="Q70" s="37">
        <f>SUM(O73)</f>
        <v>267391</v>
      </c>
      <c r="R70" s="43">
        <f>SUM(Q73)</f>
        <v>143035</v>
      </c>
      <c r="S70" s="37">
        <f>SUM(Q73)</f>
        <v>143035</v>
      </c>
      <c r="T70" s="43">
        <f>SUM(S73)</f>
        <v>39462</v>
      </c>
      <c r="U70" s="37">
        <f>SUM(S73)</f>
        <v>39462</v>
      </c>
      <c r="V70" s="43">
        <f>SUM(U73)</f>
        <v>67393</v>
      </c>
      <c r="W70" s="37">
        <f>SUM(U73)</f>
        <v>67393</v>
      </c>
      <c r="X70" s="43">
        <f>SUM(W73)</f>
        <v>22739.549999999988</v>
      </c>
      <c r="Y70" s="43">
        <f>SUM(X73)</f>
        <v>-5817.8850000000093</v>
      </c>
      <c r="Z70" s="43">
        <f t="shared" ref="Z70:AH70" si="19">SUM(Y73)</f>
        <v>-102975.07500000007</v>
      </c>
      <c r="AA70" s="43">
        <f t="shared" si="19"/>
        <v>12542.029999999912</v>
      </c>
      <c r="AB70" s="43">
        <f t="shared" si="19"/>
        <v>15937.054999999935</v>
      </c>
      <c r="AC70" s="43">
        <f t="shared" si="19"/>
        <v>48127.054999999935</v>
      </c>
      <c r="AD70" s="43">
        <f t="shared" si="19"/>
        <v>119957.85999999999</v>
      </c>
      <c r="AE70" s="43">
        <f t="shared" si="19"/>
        <v>128374.73499999999</v>
      </c>
      <c r="AF70" s="43">
        <f t="shared" si="19"/>
        <v>212473.83499999996</v>
      </c>
      <c r="AG70" s="43">
        <f t="shared" si="19"/>
        <v>328822.70999999996</v>
      </c>
      <c r="AH70" s="43">
        <f t="shared" si="19"/>
        <v>429518.49</v>
      </c>
      <c r="AI70" s="83"/>
    </row>
    <row r="71" spans="1:36" x14ac:dyDescent="0.2">
      <c r="A71" s="7" t="s">
        <v>14</v>
      </c>
      <c r="B71" s="113">
        <f t="shared" ref="B71:AH71" si="20">SUM(B66)</f>
        <v>-91078.775000000023</v>
      </c>
      <c r="C71" s="37">
        <f t="shared" si="20"/>
        <v>-83493</v>
      </c>
      <c r="D71" s="43">
        <f t="shared" si="20"/>
        <v>86259.760000000009</v>
      </c>
      <c r="E71" s="37">
        <f t="shared" si="20"/>
        <v>-37301</v>
      </c>
      <c r="F71" s="43">
        <f t="shared" si="20"/>
        <v>-49154.974999999977</v>
      </c>
      <c r="G71" s="37">
        <f t="shared" si="20"/>
        <v>27953</v>
      </c>
      <c r="H71" s="43">
        <f t="shared" si="20"/>
        <v>13931.005000000005</v>
      </c>
      <c r="I71" s="37">
        <f t="shared" si="20"/>
        <v>7186</v>
      </c>
      <c r="J71" s="43">
        <f t="shared" si="20"/>
        <v>-25058.020000000019</v>
      </c>
      <c r="K71" s="37">
        <f t="shared" si="20"/>
        <v>-2148</v>
      </c>
      <c r="L71" s="43">
        <f t="shared" si="20"/>
        <v>-22217.045000000042</v>
      </c>
      <c r="M71" s="37">
        <f t="shared" si="20"/>
        <v>86645</v>
      </c>
      <c r="N71" s="43">
        <f t="shared" si="20"/>
        <v>18599.854999999981</v>
      </c>
      <c r="O71" s="37">
        <f t="shared" si="20"/>
        <v>105960</v>
      </c>
      <c r="P71" s="43">
        <f t="shared" si="20"/>
        <v>-74298.760000000009</v>
      </c>
      <c r="Q71" s="37">
        <f t="shared" si="20"/>
        <v>-124356</v>
      </c>
      <c r="R71" s="43">
        <f t="shared" si="20"/>
        <v>-157627.10999999999</v>
      </c>
      <c r="S71" s="37">
        <f t="shared" si="20"/>
        <v>-103573</v>
      </c>
      <c r="T71" s="43">
        <f t="shared" si="20"/>
        <v>75681.329999999958</v>
      </c>
      <c r="U71" s="37">
        <f t="shared" si="20"/>
        <v>27931</v>
      </c>
      <c r="V71" s="43">
        <f t="shared" si="20"/>
        <v>-41443.135000000009</v>
      </c>
      <c r="W71" s="37">
        <f t="shared" si="20"/>
        <v>-44653.450000000012</v>
      </c>
      <c r="X71" s="43">
        <f t="shared" si="20"/>
        <v>-28557.434999999998</v>
      </c>
      <c r="Y71" s="43">
        <f t="shared" si="20"/>
        <v>-97157.190000000061</v>
      </c>
      <c r="Z71" s="43">
        <f t="shared" si="20"/>
        <v>115517.10499999998</v>
      </c>
      <c r="AA71" s="43">
        <f t="shared" si="20"/>
        <v>3395.0250000000233</v>
      </c>
      <c r="AB71" s="43">
        <f t="shared" si="20"/>
        <v>32190</v>
      </c>
      <c r="AC71" s="43">
        <f t="shared" si="20"/>
        <v>71830.805000000051</v>
      </c>
      <c r="AD71" s="43">
        <f t="shared" si="20"/>
        <v>8416.875</v>
      </c>
      <c r="AE71" s="43">
        <f t="shared" si="20"/>
        <v>84099.099999999977</v>
      </c>
      <c r="AF71" s="43">
        <f t="shared" si="20"/>
        <v>116348.875</v>
      </c>
      <c r="AG71" s="43">
        <f t="shared" si="20"/>
        <v>100695.78000000003</v>
      </c>
      <c r="AH71" s="43">
        <f t="shared" si="20"/>
        <v>17382.804999999993</v>
      </c>
      <c r="AI71" s="83"/>
    </row>
    <row r="72" spans="1:36" ht="16" thickBot="1" x14ac:dyDescent="0.25">
      <c r="A72" s="7" t="s">
        <v>43</v>
      </c>
      <c r="B72" s="113"/>
      <c r="C72" s="37"/>
      <c r="D72" s="43"/>
      <c r="E72" s="37"/>
      <c r="F72" s="30"/>
      <c r="G72" s="37"/>
      <c r="H72" s="30"/>
      <c r="I72" s="37"/>
      <c r="J72" s="30"/>
      <c r="K72" s="30"/>
      <c r="L72" s="30"/>
      <c r="M72" s="37"/>
      <c r="N72" s="30"/>
      <c r="O72" s="37"/>
      <c r="P72" s="30"/>
      <c r="Q72" s="30"/>
      <c r="R72" s="30"/>
      <c r="S72" s="37"/>
      <c r="T72" s="30"/>
      <c r="U72" s="37"/>
      <c r="V72" s="30"/>
      <c r="W72" s="84"/>
      <c r="X72" s="30"/>
      <c r="Y72" s="84"/>
      <c r="Z72" s="30"/>
      <c r="AA72" s="30"/>
      <c r="AB72" s="30"/>
      <c r="AC72" s="30"/>
      <c r="AD72" s="30"/>
      <c r="AE72" s="30"/>
      <c r="AF72" s="30"/>
      <c r="AG72" s="30"/>
      <c r="AH72" s="30"/>
      <c r="AI72" s="94">
        <f>SUM(W72:AH72,Q72)</f>
        <v>0</v>
      </c>
    </row>
    <row r="73" spans="1:36" ht="14" thickBot="1" x14ac:dyDescent="0.2">
      <c r="A73" s="6" t="s">
        <v>17</v>
      </c>
      <c r="B73" s="122">
        <f t="shared" ref="B73:D73" si="21">SUM(B70:B72)</f>
        <v>174800.22499999998</v>
      </c>
      <c r="C73" s="121">
        <f t="shared" ref="C73" si="22">SUM(C70:C72)</f>
        <v>79096</v>
      </c>
      <c r="D73" s="122">
        <f t="shared" si="21"/>
        <v>165355.76</v>
      </c>
      <c r="E73" s="121">
        <f t="shared" ref="E73" si="23">SUM(E70:E72)</f>
        <v>41795</v>
      </c>
      <c r="F73" s="17">
        <f t="shared" ref="F73:H73" si="24">SUM(F70:F72)</f>
        <v>-7359.9749999999767</v>
      </c>
      <c r="G73" s="35">
        <f t="shared" ref="G73" si="25">SUM(G70:G72)</f>
        <v>69748</v>
      </c>
      <c r="H73" s="17">
        <f t="shared" si="24"/>
        <v>83679.005000000005</v>
      </c>
      <c r="I73" s="35">
        <f t="shared" ref="I73" si="26">SUM(I70:I72)</f>
        <v>76934</v>
      </c>
      <c r="J73" s="17">
        <f t="shared" ref="J73:L73" si="27">SUM(J70:J72)</f>
        <v>51875.979999999981</v>
      </c>
      <c r="K73" s="35">
        <f t="shared" ref="K73" si="28">SUM(K70:K72)</f>
        <v>74786</v>
      </c>
      <c r="L73" s="17">
        <f t="shared" si="27"/>
        <v>52568.954999999958</v>
      </c>
      <c r="M73" s="35">
        <f t="shared" ref="M73" si="29">SUM(M70:M72)</f>
        <v>161431</v>
      </c>
      <c r="N73" s="17">
        <f t="shared" ref="N73:P73" si="30">SUM(N70:N72)</f>
        <v>180030.85499999998</v>
      </c>
      <c r="O73" s="35">
        <f t="shared" ref="O73" si="31">SUM(O70:O72)</f>
        <v>267391</v>
      </c>
      <c r="P73" s="17">
        <f t="shared" si="30"/>
        <v>193092.24</v>
      </c>
      <c r="Q73" s="35">
        <f t="shared" ref="Q73" si="32">SUM(Q70:Q72)</f>
        <v>143035</v>
      </c>
      <c r="R73" s="17">
        <f t="shared" ref="R73:T73" si="33">SUM(R70:R72)</f>
        <v>-14592.109999999986</v>
      </c>
      <c r="S73" s="35">
        <f t="shared" ref="S73" si="34">SUM(S70:S72)</f>
        <v>39462</v>
      </c>
      <c r="T73" s="17">
        <f t="shared" si="33"/>
        <v>115143.32999999996</v>
      </c>
      <c r="U73" s="35">
        <f t="shared" ref="U73" si="35">SUM(U70:U72)</f>
        <v>67393</v>
      </c>
      <c r="V73" s="17">
        <f t="shared" ref="V73:X73" si="36">SUM(V70:V72)</f>
        <v>25949.864999999991</v>
      </c>
      <c r="W73" s="35">
        <f t="shared" ref="W73" si="37">SUM(W70:W72)</f>
        <v>22739.549999999988</v>
      </c>
      <c r="X73" s="17">
        <f t="shared" si="36"/>
        <v>-5817.8850000000093</v>
      </c>
      <c r="Y73" s="17">
        <f t="shared" ref="Y73:Z73" si="38">SUM(Y70:Y72)</f>
        <v>-102975.07500000007</v>
      </c>
      <c r="Z73" s="17">
        <f t="shared" si="38"/>
        <v>12542.029999999912</v>
      </c>
      <c r="AA73" s="17">
        <f t="shared" ref="AA73:AB73" si="39">SUM(AA70:AA72)</f>
        <v>15937.054999999935</v>
      </c>
      <c r="AB73" s="17">
        <f t="shared" si="39"/>
        <v>48127.054999999935</v>
      </c>
      <c r="AC73" s="17">
        <f t="shared" ref="AC73:AD73" si="40">SUM(AC70:AC72)</f>
        <v>119957.85999999999</v>
      </c>
      <c r="AD73" s="17">
        <f t="shared" si="40"/>
        <v>128374.73499999999</v>
      </c>
      <c r="AE73" s="17">
        <f t="shared" ref="AE73:AF73" si="41">SUM(AE70:AE72)</f>
        <v>212473.83499999996</v>
      </c>
      <c r="AF73" s="17">
        <f t="shared" si="41"/>
        <v>328822.70999999996</v>
      </c>
      <c r="AG73" s="17">
        <f t="shared" ref="AG73:AH73" si="42">SUM(AG70:AG72)</f>
        <v>429518.49</v>
      </c>
      <c r="AH73" s="17">
        <f t="shared" si="42"/>
        <v>446901.29499999998</v>
      </c>
      <c r="AI73" s="88"/>
    </row>
    <row r="74" spans="1:36" ht="4" customHeight="1" x14ac:dyDescent="0.2">
      <c r="B74" s="117"/>
      <c r="C74" s="56"/>
      <c r="D74" s="42"/>
      <c r="E74" s="56"/>
      <c r="F74" s="49"/>
      <c r="G74" s="56"/>
      <c r="H74" s="49"/>
      <c r="I74" s="56"/>
      <c r="J74" s="49"/>
      <c r="K74" s="56"/>
      <c r="L74" s="49"/>
      <c r="M74" s="56"/>
      <c r="N74" s="49"/>
      <c r="O74" s="56"/>
      <c r="P74" s="49"/>
      <c r="Q74" s="56"/>
      <c r="R74" s="49"/>
      <c r="S74" s="56"/>
      <c r="T74" s="49"/>
      <c r="U74" s="56"/>
      <c r="V74" s="49"/>
      <c r="W74" s="56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2"/>
    </row>
    <row r="75" spans="1:36" outlineLevel="1" x14ac:dyDescent="0.2">
      <c r="A75" s="7"/>
      <c r="B75" s="113"/>
      <c r="C75" s="37"/>
      <c r="D75" s="43"/>
      <c r="E75" s="37"/>
      <c r="F75" s="43"/>
      <c r="G75" s="37"/>
      <c r="H75" s="43"/>
      <c r="I75" s="37"/>
      <c r="J75" s="43"/>
      <c r="K75" s="37"/>
      <c r="L75" s="43"/>
      <c r="M75" s="37"/>
      <c r="N75" s="43"/>
      <c r="O75" s="37"/>
      <c r="P75" s="43"/>
      <c r="Q75" s="37"/>
      <c r="R75" s="43"/>
      <c r="S75" s="37"/>
      <c r="T75" s="43"/>
      <c r="U75" s="37"/>
      <c r="V75" s="43"/>
      <c r="W75" s="37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9"/>
    </row>
    <row r="76" spans="1:36" outlineLevel="1" x14ac:dyDescent="0.2">
      <c r="A76" s="7"/>
      <c r="B76" s="113"/>
      <c r="C76" s="37"/>
      <c r="D76" s="43"/>
      <c r="E76" s="37"/>
      <c r="F76" s="43"/>
      <c r="G76" s="37"/>
      <c r="H76" s="43"/>
      <c r="I76" s="37"/>
      <c r="J76" s="43"/>
      <c r="K76" s="37"/>
      <c r="L76" s="43"/>
      <c r="M76" s="37"/>
      <c r="N76" s="43"/>
      <c r="O76" s="37"/>
      <c r="P76" s="43"/>
      <c r="Q76" s="37"/>
      <c r="R76" s="43"/>
      <c r="S76" s="37"/>
      <c r="T76" s="43"/>
      <c r="U76" s="37"/>
      <c r="V76" s="43"/>
      <c r="W76" s="37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9"/>
    </row>
    <row r="77" spans="1:36" outlineLevel="1" x14ac:dyDescent="0.2">
      <c r="A77" s="7"/>
      <c r="B77" s="113"/>
      <c r="C77" s="37"/>
      <c r="D77" s="43"/>
      <c r="E77" s="37"/>
      <c r="F77" s="43"/>
      <c r="G77" s="37"/>
      <c r="H77" s="43"/>
      <c r="I77" s="37"/>
      <c r="J77" s="43"/>
      <c r="K77" s="37"/>
      <c r="L77" s="43"/>
      <c r="M77" s="37"/>
      <c r="N77" s="43"/>
      <c r="O77" s="37"/>
      <c r="P77" s="43"/>
      <c r="Q77" s="37"/>
      <c r="R77" s="43"/>
      <c r="S77" s="37"/>
      <c r="T77" s="43"/>
      <c r="U77" s="37"/>
      <c r="V77" s="43"/>
      <c r="W77" s="37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9"/>
    </row>
    <row r="78" spans="1:36" outlineLevel="1" x14ac:dyDescent="0.2">
      <c r="A78" s="7"/>
      <c r="B78" s="113"/>
      <c r="C78" s="37"/>
      <c r="D78" s="43"/>
      <c r="E78" s="37"/>
      <c r="F78" s="43"/>
      <c r="G78" s="37"/>
      <c r="H78" s="43"/>
      <c r="I78" s="37"/>
      <c r="J78" s="43"/>
      <c r="K78" s="37"/>
      <c r="L78" s="43"/>
      <c r="M78" s="37"/>
      <c r="N78" s="43"/>
      <c r="O78" s="37"/>
      <c r="P78" s="43"/>
      <c r="Q78" s="37"/>
      <c r="R78" s="43"/>
      <c r="S78" s="37"/>
      <c r="T78" s="43"/>
      <c r="U78" s="37"/>
      <c r="V78" s="43"/>
      <c r="W78" s="37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9"/>
    </row>
    <row r="79" spans="1:36" ht="11" customHeight="1" outlineLevel="1" x14ac:dyDescent="0.2">
      <c r="A79" s="7"/>
      <c r="B79" s="113"/>
      <c r="C79" s="37"/>
      <c r="D79" s="43"/>
      <c r="E79" s="37"/>
      <c r="F79" s="43"/>
      <c r="G79" s="37"/>
      <c r="H79" s="43"/>
      <c r="I79" s="37"/>
      <c r="J79" s="43"/>
      <c r="K79" s="37"/>
      <c r="L79" s="43"/>
      <c r="M79" s="37"/>
      <c r="N79" s="43"/>
      <c r="O79" s="37"/>
      <c r="P79" s="43"/>
      <c r="Q79" s="37"/>
      <c r="R79" s="43"/>
      <c r="S79" s="37"/>
      <c r="T79" s="43"/>
      <c r="U79" s="37"/>
      <c r="V79" s="43"/>
      <c r="W79" s="37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9"/>
    </row>
    <row r="80" spans="1:36" x14ac:dyDescent="0.2">
      <c r="B80" s="113"/>
      <c r="C80" s="37"/>
      <c r="D80" s="43"/>
      <c r="E80" s="37"/>
      <c r="F80" s="43"/>
      <c r="G80" s="37"/>
      <c r="H80" s="43"/>
      <c r="I80" s="37"/>
      <c r="J80" s="43"/>
      <c r="K80" s="37"/>
      <c r="L80" s="43"/>
      <c r="M80" s="37"/>
      <c r="N80" s="43"/>
      <c r="O80" s="37"/>
      <c r="P80" s="43"/>
      <c r="Q80" s="37"/>
      <c r="R80" s="43"/>
      <c r="S80" s="37"/>
      <c r="T80" s="43"/>
      <c r="U80" s="37"/>
      <c r="V80" s="43"/>
      <c r="W80" s="37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2"/>
    </row>
    <row r="81" spans="6:35" x14ac:dyDescent="0.2">
      <c r="F81" s="45"/>
      <c r="G81" s="53"/>
      <c r="H81" s="45"/>
      <c r="I81" s="53"/>
      <c r="J81" s="45"/>
      <c r="K81" s="53"/>
      <c r="L81" s="45"/>
      <c r="M81" s="53"/>
      <c r="N81" s="45"/>
      <c r="O81" s="53"/>
      <c r="P81" s="45"/>
      <c r="Q81" s="53"/>
      <c r="R81" s="45"/>
      <c r="S81" s="53"/>
      <c r="T81" s="45"/>
      <c r="U81" s="53"/>
      <c r="V81" s="45"/>
      <c r="W81" s="53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2"/>
    </row>
    <row r="82" spans="6:35" x14ac:dyDescent="0.2">
      <c r="F82" s="45"/>
      <c r="G82" s="53"/>
      <c r="H82" s="45"/>
      <c r="I82" s="53"/>
      <c r="J82" s="45"/>
      <c r="K82" s="53"/>
      <c r="L82" s="45"/>
      <c r="M82" s="53"/>
      <c r="N82" s="45"/>
      <c r="O82" s="53"/>
      <c r="P82" s="45"/>
      <c r="Q82" s="53"/>
      <c r="R82" s="45"/>
      <c r="S82" s="53"/>
      <c r="T82" s="45"/>
      <c r="U82" s="53"/>
      <c r="V82" s="45"/>
      <c r="W82" s="53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2"/>
    </row>
    <row r="83" spans="6:35" x14ac:dyDescent="0.2">
      <c r="F83" s="45"/>
      <c r="G83" s="53"/>
      <c r="H83" s="45"/>
      <c r="I83" s="53"/>
      <c r="J83" s="45"/>
      <c r="K83" s="53"/>
      <c r="L83" s="45"/>
      <c r="M83" s="53"/>
      <c r="N83" s="45"/>
      <c r="O83" s="53"/>
      <c r="P83" s="45"/>
      <c r="Q83" s="53"/>
      <c r="R83" s="45"/>
      <c r="S83" s="53"/>
      <c r="T83" s="45"/>
      <c r="U83" s="53"/>
      <c r="V83" s="45"/>
      <c r="W83" s="53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2"/>
    </row>
    <row r="84" spans="6:35" x14ac:dyDescent="0.2">
      <c r="F84" s="45"/>
      <c r="G84" s="53"/>
      <c r="H84" s="45"/>
      <c r="I84" s="53"/>
      <c r="J84" s="45"/>
      <c r="K84" s="53"/>
      <c r="L84" s="45"/>
      <c r="M84" s="53"/>
      <c r="N84" s="45"/>
      <c r="O84" s="53"/>
      <c r="P84" s="45"/>
      <c r="Q84" s="53"/>
      <c r="R84" s="45"/>
      <c r="S84" s="53"/>
      <c r="T84" s="45"/>
      <c r="U84" s="53"/>
      <c r="V84" s="45"/>
      <c r="W84" s="53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2"/>
    </row>
    <row r="85" spans="6:35" x14ac:dyDescent="0.2">
      <c r="F85" s="45"/>
      <c r="G85" s="53"/>
      <c r="H85" s="45"/>
      <c r="I85" s="53"/>
      <c r="J85" s="45"/>
      <c r="K85" s="53"/>
      <c r="L85" s="45"/>
      <c r="M85" s="53"/>
      <c r="N85" s="45"/>
      <c r="O85" s="53"/>
      <c r="P85" s="45"/>
      <c r="Q85" s="53"/>
      <c r="R85" s="45"/>
      <c r="S85" s="53"/>
      <c r="T85" s="45"/>
      <c r="U85" s="53"/>
      <c r="V85" s="45"/>
      <c r="W85" s="53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2"/>
    </row>
    <row r="86" spans="6:35" x14ac:dyDescent="0.2">
      <c r="F86" s="45"/>
      <c r="G86" s="53"/>
      <c r="H86" s="45"/>
      <c r="I86" s="53"/>
      <c r="J86" s="45"/>
      <c r="K86" s="53"/>
      <c r="L86" s="45"/>
      <c r="M86" s="53"/>
      <c r="N86" s="45"/>
      <c r="O86" s="53"/>
      <c r="P86" s="45"/>
      <c r="Q86" s="53"/>
      <c r="R86" s="45"/>
      <c r="S86" s="53"/>
      <c r="T86" s="45"/>
      <c r="U86" s="53"/>
      <c r="V86" s="45"/>
      <c r="W86" s="53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2"/>
    </row>
    <row r="87" spans="6:35" x14ac:dyDescent="0.2">
      <c r="F87" s="45"/>
      <c r="G87" s="53"/>
      <c r="H87" s="45"/>
      <c r="I87" s="53"/>
      <c r="J87" s="45"/>
      <c r="K87" s="53"/>
      <c r="L87" s="45"/>
      <c r="M87" s="53"/>
      <c r="N87" s="45"/>
      <c r="O87" s="53"/>
      <c r="P87" s="45"/>
      <c r="Q87" s="53"/>
      <c r="R87" s="45"/>
      <c r="S87" s="53"/>
      <c r="T87" s="45"/>
      <c r="U87" s="53"/>
      <c r="V87" s="45"/>
      <c r="W87" s="53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2"/>
    </row>
    <row r="88" spans="6:35" x14ac:dyDescent="0.2">
      <c r="F88" s="45"/>
      <c r="G88" s="53"/>
      <c r="H88" s="45"/>
      <c r="I88" s="53"/>
      <c r="J88" s="45"/>
      <c r="K88" s="53"/>
      <c r="L88" s="45"/>
      <c r="M88" s="53"/>
      <c r="N88" s="45"/>
      <c r="O88" s="53"/>
      <c r="P88" s="45"/>
      <c r="Q88" s="53"/>
      <c r="R88" s="45"/>
      <c r="S88" s="53"/>
      <c r="T88" s="45"/>
      <c r="U88" s="53"/>
      <c r="V88" s="45"/>
      <c r="W88" s="53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2"/>
    </row>
    <row r="89" spans="6:35" x14ac:dyDescent="0.2">
      <c r="F89" s="45"/>
      <c r="G89" s="53"/>
      <c r="H89" s="45"/>
      <c r="I89" s="53"/>
      <c r="J89" s="45"/>
      <c r="K89" s="53"/>
      <c r="L89" s="45"/>
      <c r="M89" s="53"/>
      <c r="N89" s="45"/>
      <c r="O89" s="53"/>
      <c r="P89" s="45"/>
      <c r="Q89" s="53"/>
      <c r="R89" s="45"/>
      <c r="S89" s="53"/>
      <c r="T89" s="45"/>
      <c r="U89" s="53"/>
      <c r="V89" s="45"/>
      <c r="W89" s="53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2"/>
    </row>
    <row r="90" spans="6:35" x14ac:dyDescent="0.2">
      <c r="F90" s="45"/>
      <c r="G90" s="53"/>
      <c r="H90" s="45"/>
      <c r="I90" s="53"/>
      <c r="J90" s="45"/>
      <c r="K90" s="53"/>
      <c r="L90" s="45"/>
      <c r="M90" s="53"/>
      <c r="N90" s="45"/>
      <c r="O90" s="53"/>
      <c r="P90" s="45"/>
      <c r="Q90" s="53"/>
      <c r="R90" s="45"/>
      <c r="S90" s="53"/>
      <c r="T90" s="45"/>
      <c r="U90" s="53"/>
      <c r="V90" s="45"/>
      <c r="W90" s="53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2"/>
    </row>
    <row r="91" spans="6:35" x14ac:dyDescent="0.2">
      <c r="F91" s="45"/>
      <c r="G91" s="53"/>
      <c r="H91" s="45"/>
      <c r="I91" s="53"/>
      <c r="J91" s="45"/>
      <c r="K91" s="53"/>
      <c r="L91" s="45"/>
      <c r="M91" s="53"/>
      <c r="N91" s="45"/>
      <c r="O91" s="53"/>
      <c r="P91" s="45"/>
      <c r="Q91" s="53"/>
      <c r="R91" s="45"/>
      <c r="S91" s="53"/>
      <c r="T91" s="45"/>
      <c r="U91" s="53"/>
      <c r="V91" s="45"/>
      <c r="W91" s="53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2"/>
    </row>
    <row r="92" spans="6:35" x14ac:dyDescent="0.2">
      <c r="F92" s="45"/>
      <c r="G92" s="53"/>
      <c r="H92" s="45"/>
      <c r="I92" s="53"/>
      <c r="J92" s="45"/>
      <c r="K92" s="53"/>
      <c r="L92" s="45"/>
      <c r="M92" s="53"/>
      <c r="N92" s="45"/>
      <c r="O92" s="53"/>
      <c r="P92" s="45"/>
      <c r="Q92" s="53"/>
      <c r="R92" s="45"/>
      <c r="S92" s="53"/>
      <c r="T92" s="45"/>
      <c r="U92" s="53"/>
      <c r="V92" s="45"/>
      <c r="W92" s="53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2"/>
    </row>
    <row r="93" spans="6:35" x14ac:dyDescent="0.2">
      <c r="F93" s="45"/>
      <c r="G93" s="53"/>
      <c r="H93" s="45"/>
      <c r="I93" s="53"/>
      <c r="J93" s="45"/>
      <c r="K93" s="53"/>
      <c r="L93" s="45"/>
      <c r="M93" s="53"/>
      <c r="N93" s="45"/>
      <c r="O93" s="53"/>
      <c r="P93" s="45"/>
      <c r="Q93" s="53"/>
      <c r="R93" s="45"/>
      <c r="S93" s="53"/>
      <c r="T93" s="45"/>
      <c r="U93" s="53"/>
      <c r="V93" s="45"/>
      <c r="W93" s="53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2"/>
    </row>
    <row r="94" spans="6:35" x14ac:dyDescent="0.2">
      <c r="F94" s="45"/>
      <c r="G94" s="53"/>
      <c r="H94" s="45"/>
      <c r="I94" s="53"/>
      <c r="J94" s="45"/>
      <c r="K94" s="53"/>
      <c r="L94" s="45"/>
      <c r="M94" s="53"/>
      <c r="N94" s="45"/>
      <c r="O94" s="53"/>
      <c r="P94" s="45"/>
      <c r="Q94" s="53"/>
      <c r="R94" s="45"/>
      <c r="S94" s="53"/>
      <c r="T94" s="45"/>
      <c r="U94" s="53"/>
      <c r="V94" s="45"/>
      <c r="W94" s="53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2"/>
    </row>
    <row r="95" spans="6:35" x14ac:dyDescent="0.2">
      <c r="F95" s="45"/>
      <c r="G95" s="53"/>
      <c r="H95" s="45"/>
      <c r="I95" s="53"/>
      <c r="J95" s="45"/>
      <c r="K95" s="53"/>
      <c r="L95" s="45"/>
      <c r="M95" s="53"/>
      <c r="N95" s="45"/>
      <c r="O95" s="53"/>
      <c r="P95" s="45"/>
      <c r="Q95" s="53"/>
      <c r="R95" s="45"/>
      <c r="S95" s="53"/>
      <c r="T95" s="45"/>
      <c r="U95" s="53"/>
      <c r="V95" s="45"/>
      <c r="W95" s="53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2"/>
    </row>
    <row r="96" spans="6:35" x14ac:dyDescent="0.2">
      <c r="F96" s="45"/>
      <c r="G96" s="53"/>
      <c r="H96" s="45"/>
      <c r="I96" s="53"/>
      <c r="J96" s="45"/>
      <c r="K96" s="53"/>
      <c r="L96" s="45"/>
      <c r="M96" s="53"/>
      <c r="N96" s="45"/>
      <c r="O96" s="53"/>
      <c r="P96" s="45"/>
      <c r="Q96" s="53"/>
      <c r="R96" s="45"/>
      <c r="S96" s="53"/>
      <c r="T96" s="45"/>
      <c r="U96" s="53"/>
      <c r="V96" s="45"/>
      <c r="W96" s="53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2"/>
    </row>
    <row r="97" spans="6:35" x14ac:dyDescent="0.2">
      <c r="F97" s="45"/>
      <c r="G97" s="53"/>
      <c r="H97" s="45"/>
      <c r="I97" s="53"/>
      <c r="J97" s="45"/>
      <c r="K97" s="53"/>
      <c r="L97" s="45"/>
      <c r="M97" s="53"/>
      <c r="N97" s="45"/>
      <c r="O97" s="53"/>
      <c r="P97" s="45"/>
      <c r="Q97" s="53"/>
      <c r="R97" s="45"/>
      <c r="S97" s="53"/>
      <c r="T97" s="45"/>
      <c r="U97" s="53"/>
      <c r="V97" s="45"/>
      <c r="W97" s="53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2"/>
    </row>
    <row r="98" spans="6:35" x14ac:dyDescent="0.2">
      <c r="F98" s="45"/>
      <c r="G98" s="53"/>
      <c r="H98" s="45"/>
      <c r="I98" s="53"/>
      <c r="J98" s="45"/>
      <c r="K98" s="53"/>
      <c r="L98" s="45"/>
      <c r="M98" s="53"/>
      <c r="N98" s="45"/>
      <c r="O98" s="53"/>
      <c r="P98" s="45"/>
      <c r="Q98" s="53"/>
      <c r="R98" s="45"/>
      <c r="S98" s="53"/>
      <c r="T98" s="45"/>
      <c r="U98" s="53"/>
      <c r="V98" s="45"/>
      <c r="W98" s="53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2"/>
    </row>
    <row r="99" spans="6:35" x14ac:dyDescent="0.2">
      <c r="F99" s="45"/>
      <c r="G99" s="53"/>
      <c r="H99" s="45"/>
      <c r="I99" s="53"/>
      <c r="J99" s="45"/>
      <c r="K99" s="53"/>
      <c r="L99" s="45"/>
      <c r="M99" s="53"/>
      <c r="N99" s="45"/>
      <c r="O99" s="53"/>
      <c r="P99" s="45"/>
      <c r="Q99" s="53"/>
      <c r="R99" s="45"/>
      <c r="S99" s="53"/>
      <c r="T99" s="45"/>
      <c r="U99" s="53"/>
      <c r="V99" s="45"/>
      <c r="W99" s="53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2"/>
    </row>
    <row r="100" spans="6:35" x14ac:dyDescent="0.2">
      <c r="F100" s="45"/>
      <c r="G100" s="53"/>
      <c r="H100" s="45"/>
      <c r="I100" s="53"/>
      <c r="J100" s="45"/>
      <c r="K100" s="53"/>
      <c r="L100" s="45"/>
      <c r="M100" s="53"/>
      <c r="N100" s="45"/>
      <c r="O100" s="53"/>
      <c r="P100" s="45"/>
      <c r="Q100" s="53"/>
      <c r="R100" s="45"/>
      <c r="S100" s="53"/>
      <c r="T100" s="45"/>
      <c r="U100" s="53"/>
      <c r="V100" s="45"/>
      <c r="W100" s="53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2"/>
    </row>
    <row r="101" spans="6:35" x14ac:dyDescent="0.2">
      <c r="F101" s="45"/>
      <c r="G101" s="53"/>
      <c r="H101" s="45"/>
      <c r="I101" s="53"/>
      <c r="J101" s="45"/>
      <c r="K101" s="53"/>
      <c r="L101" s="45"/>
      <c r="M101" s="53"/>
      <c r="N101" s="45"/>
      <c r="O101" s="53"/>
      <c r="P101" s="45"/>
      <c r="Q101" s="53"/>
      <c r="R101" s="45"/>
      <c r="S101" s="53"/>
      <c r="T101" s="45"/>
      <c r="U101" s="53"/>
      <c r="V101" s="45"/>
      <c r="W101" s="53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2"/>
    </row>
    <row r="102" spans="6:35" x14ac:dyDescent="0.2">
      <c r="F102" s="45"/>
      <c r="G102" s="53"/>
      <c r="H102" s="45"/>
      <c r="I102" s="53"/>
      <c r="J102" s="45"/>
      <c r="K102" s="53"/>
      <c r="L102" s="45"/>
      <c r="M102" s="53"/>
      <c r="N102" s="45"/>
      <c r="O102" s="53"/>
      <c r="P102" s="45"/>
      <c r="Q102" s="53"/>
      <c r="R102" s="45"/>
      <c r="S102" s="53"/>
      <c r="T102" s="45"/>
      <c r="U102" s="53"/>
      <c r="V102" s="45"/>
      <c r="W102" s="53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2"/>
    </row>
    <row r="103" spans="6:35" x14ac:dyDescent="0.2">
      <c r="F103" s="45"/>
      <c r="G103" s="53"/>
      <c r="H103" s="45"/>
      <c r="I103" s="53"/>
      <c r="J103" s="45"/>
      <c r="K103" s="53"/>
      <c r="L103" s="45"/>
      <c r="M103" s="53"/>
      <c r="N103" s="45"/>
      <c r="O103" s="53"/>
      <c r="P103" s="45"/>
      <c r="Q103" s="53"/>
      <c r="R103" s="45"/>
      <c r="S103" s="53"/>
      <c r="T103" s="45"/>
      <c r="U103" s="53"/>
      <c r="V103" s="45"/>
      <c r="W103" s="53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2"/>
    </row>
    <row r="104" spans="6:35" x14ac:dyDescent="0.2">
      <c r="F104" s="45"/>
      <c r="G104" s="53"/>
      <c r="H104" s="45"/>
      <c r="I104" s="53"/>
      <c r="J104" s="45"/>
      <c r="K104" s="53"/>
      <c r="L104" s="45"/>
      <c r="M104" s="53"/>
      <c r="N104" s="45"/>
      <c r="O104" s="53"/>
      <c r="P104" s="45"/>
      <c r="Q104" s="53"/>
      <c r="R104" s="45"/>
      <c r="S104" s="53"/>
      <c r="T104" s="45"/>
      <c r="U104" s="53"/>
      <c r="V104" s="45"/>
      <c r="W104" s="53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2"/>
    </row>
    <row r="105" spans="6:35" x14ac:dyDescent="0.2">
      <c r="F105" s="45"/>
      <c r="G105" s="53"/>
      <c r="H105" s="45"/>
      <c r="I105" s="53"/>
      <c r="J105" s="45"/>
      <c r="K105" s="53"/>
      <c r="L105" s="45"/>
      <c r="M105" s="53"/>
      <c r="N105" s="45"/>
      <c r="O105" s="53"/>
      <c r="P105" s="45"/>
      <c r="Q105" s="53"/>
      <c r="R105" s="45"/>
      <c r="S105" s="53"/>
      <c r="T105" s="45"/>
      <c r="U105" s="53"/>
      <c r="V105" s="45"/>
      <c r="W105" s="53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2"/>
    </row>
    <row r="106" spans="6:35" x14ac:dyDescent="0.2">
      <c r="F106" s="45"/>
      <c r="G106" s="53"/>
      <c r="H106" s="45"/>
      <c r="I106" s="53"/>
      <c r="J106" s="45"/>
      <c r="K106" s="53"/>
      <c r="L106" s="45"/>
      <c r="M106" s="53"/>
      <c r="N106" s="45"/>
      <c r="O106" s="53"/>
      <c r="P106" s="45"/>
      <c r="Q106" s="53"/>
      <c r="R106" s="45"/>
      <c r="S106" s="53"/>
      <c r="T106" s="45"/>
      <c r="U106" s="53"/>
      <c r="V106" s="45"/>
      <c r="W106" s="53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2"/>
    </row>
    <row r="107" spans="6:35" x14ac:dyDescent="0.2">
      <c r="F107" s="45"/>
      <c r="G107" s="53"/>
      <c r="H107" s="45"/>
      <c r="I107" s="53"/>
      <c r="J107" s="45"/>
      <c r="K107" s="53"/>
      <c r="L107" s="45"/>
      <c r="M107" s="53"/>
      <c r="N107" s="45"/>
      <c r="O107" s="53"/>
      <c r="P107" s="45"/>
      <c r="Q107" s="53"/>
      <c r="R107" s="45"/>
      <c r="S107" s="53"/>
      <c r="T107" s="45"/>
      <c r="U107" s="53"/>
      <c r="V107" s="45"/>
      <c r="W107" s="53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2"/>
    </row>
    <row r="108" spans="6:35" x14ac:dyDescent="0.2">
      <c r="F108" s="45"/>
      <c r="G108" s="53"/>
      <c r="H108" s="45"/>
      <c r="I108" s="53"/>
      <c r="J108" s="45"/>
      <c r="K108" s="53"/>
      <c r="L108" s="45"/>
      <c r="M108" s="53"/>
      <c r="N108" s="45"/>
      <c r="O108" s="53"/>
      <c r="P108" s="45"/>
      <c r="Q108" s="53"/>
      <c r="R108" s="45"/>
      <c r="S108" s="53"/>
      <c r="T108" s="45"/>
      <c r="U108" s="53"/>
      <c r="V108" s="45"/>
      <c r="W108" s="53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2"/>
    </row>
    <row r="109" spans="6:35" x14ac:dyDescent="0.2">
      <c r="F109" s="45"/>
      <c r="G109" s="53"/>
      <c r="H109" s="45"/>
      <c r="I109" s="53"/>
      <c r="J109" s="45"/>
      <c r="K109" s="53"/>
      <c r="L109" s="45"/>
      <c r="M109" s="53"/>
      <c r="N109" s="45"/>
      <c r="O109" s="53"/>
      <c r="P109" s="45"/>
      <c r="Q109" s="53"/>
      <c r="R109" s="45"/>
      <c r="S109" s="53"/>
      <c r="T109" s="45"/>
      <c r="U109" s="53"/>
      <c r="V109" s="45"/>
      <c r="W109" s="53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2"/>
    </row>
    <row r="110" spans="6:35" x14ac:dyDescent="0.2">
      <c r="F110" s="45"/>
      <c r="G110" s="53"/>
      <c r="H110" s="45"/>
      <c r="I110" s="53"/>
      <c r="J110" s="45"/>
      <c r="K110" s="53"/>
      <c r="L110" s="45"/>
      <c r="M110" s="53"/>
      <c r="N110" s="45"/>
      <c r="O110" s="53"/>
      <c r="P110" s="45"/>
      <c r="Q110" s="53"/>
      <c r="R110" s="45"/>
      <c r="S110" s="53"/>
      <c r="T110" s="45"/>
      <c r="U110" s="53"/>
      <c r="V110" s="45"/>
      <c r="W110" s="53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2"/>
    </row>
    <row r="111" spans="6:35" x14ac:dyDescent="0.2">
      <c r="F111" s="45"/>
      <c r="G111" s="53"/>
      <c r="H111" s="45"/>
      <c r="I111" s="53"/>
      <c r="J111" s="45"/>
      <c r="K111" s="53"/>
      <c r="L111" s="45"/>
      <c r="M111" s="53"/>
      <c r="N111" s="45"/>
      <c r="O111" s="53"/>
      <c r="P111" s="45"/>
      <c r="Q111" s="53"/>
      <c r="R111" s="45"/>
      <c r="S111" s="53"/>
      <c r="T111" s="45"/>
      <c r="U111" s="53"/>
      <c r="V111" s="45"/>
      <c r="W111" s="53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2"/>
    </row>
    <row r="112" spans="6:35" x14ac:dyDescent="0.2">
      <c r="F112" s="45"/>
      <c r="G112" s="53"/>
      <c r="H112" s="45"/>
      <c r="I112" s="53"/>
      <c r="J112" s="45"/>
      <c r="K112" s="53"/>
      <c r="L112" s="45"/>
      <c r="M112" s="53"/>
      <c r="N112" s="45"/>
      <c r="O112" s="53"/>
      <c r="P112" s="45"/>
      <c r="Q112" s="53"/>
      <c r="R112" s="45"/>
      <c r="S112" s="53"/>
      <c r="T112" s="45"/>
      <c r="U112" s="53"/>
      <c r="V112" s="45"/>
      <c r="W112" s="53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2"/>
    </row>
    <row r="113" spans="6:35" x14ac:dyDescent="0.2">
      <c r="F113" s="45"/>
      <c r="G113" s="53"/>
      <c r="H113" s="45"/>
      <c r="I113" s="53"/>
      <c r="J113" s="45"/>
      <c r="K113" s="53"/>
      <c r="L113" s="45"/>
      <c r="M113" s="53"/>
      <c r="N113" s="45"/>
      <c r="O113" s="53"/>
      <c r="P113" s="45"/>
      <c r="Q113" s="53"/>
      <c r="R113" s="45"/>
      <c r="S113" s="53"/>
      <c r="T113" s="45"/>
      <c r="U113" s="53"/>
      <c r="V113" s="45"/>
      <c r="W113" s="53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2"/>
    </row>
    <row r="114" spans="6:35" x14ac:dyDescent="0.2">
      <c r="F114" s="45"/>
      <c r="G114" s="53"/>
      <c r="H114" s="45"/>
      <c r="I114" s="53"/>
      <c r="J114" s="45"/>
      <c r="K114" s="53"/>
      <c r="L114" s="45"/>
      <c r="M114" s="53"/>
      <c r="N114" s="45"/>
      <c r="O114" s="53"/>
      <c r="P114" s="45"/>
      <c r="Q114" s="53"/>
      <c r="R114" s="45"/>
      <c r="S114" s="53"/>
      <c r="T114" s="45"/>
      <c r="U114" s="53"/>
      <c r="V114" s="45"/>
      <c r="W114" s="53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2"/>
    </row>
    <row r="115" spans="6:35" x14ac:dyDescent="0.2">
      <c r="F115" s="45"/>
      <c r="G115" s="53"/>
      <c r="H115" s="45"/>
      <c r="I115" s="53"/>
      <c r="J115" s="45"/>
      <c r="K115" s="53"/>
      <c r="L115" s="45"/>
      <c r="M115" s="53"/>
      <c r="N115" s="45"/>
      <c r="O115" s="53"/>
      <c r="P115" s="45"/>
      <c r="Q115" s="53"/>
      <c r="R115" s="45"/>
      <c r="S115" s="53"/>
      <c r="T115" s="45"/>
      <c r="U115" s="53"/>
      <c r="V115" s="45"/>
      <c r="W115" s="53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2"/>
    </row>
    <row r="116" spans="6:35" x14ac:dyDescent="0.2">
      <c r="F116" s="45"/>
      <c r="G116" s="53"/>
      <c r="H116" s="45"/>
      <c r="I116" s="53"/>
      <c r="J116" s="45"/>
      <c r="K116" s="53"/>
      <c r="L116" s="45"/>
      <c r="M116" s="53"/>
      <c r="N116" s="45"/>
      <c r="O116" s="53"/>
      <c r="P116" s="45"/>
      <c r="Q116" s="53"/>
      <c r="R116" s="45"/>
      <c r="S116" s="53"/>
      <c r="T116" s="45"/>
      <c r="U116" s="53"/>
      <c r="V116" s="45"/>
      <c r="W116" s="53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2"/>
    </row>
    <row r="117" spans="6:35" x14ac:dyDescent="0.2">
      <c r="F117" s="45"/>
      <c r="G117" s="53"/>
      <c r="H117" s="45"/>
      <c r="I117" s="53"/>
      <c r="J117" s="45"/>
      <c r="K117" s="53"/>
      <c r="L117" s="45"/>
      <c r="M117" s="53"/>
      <c r="N117" s="45"/>
      <c r="O117" s="53"/>
      <c r="P117" s="45"/>
      <c r="Q117" s="53"/>
      <c r="R117" s="45"/>
      <c r="S117" s="53"/>
      <c r="T117" s="45"/>
      <c r="U117" s="53"/>
      <c r="V117" s="45"/>
      <c r="W117" s="53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2"/>
    </row>
    <row r="118" spans="6:35" x14ac:dyDescent="0.2">
      <c r="F118" s="45"/>
      <c r="G118" s="53"/>
      <c r="H118" s="45"/>
      <c r="I118" s="53"/>
      <c r="J118" s="45"/>
      <c r="K118" s="53"/>
      <c r="L118" s="45"/>
      <c r="M118" s="53"/>
      <c r="N118" s="45"/>
      <c r="O118" s="53"/>
      <c r="P118" s="45"/>
      <c r="Q118" s="53"/>
      <c r="R118" s="45"/>
      <c r="S118" s="53"/>
      <c r="T118" s="45"/>
      <c r="U118" s="53"/>
      <c r="V118" s="45"/>
      <c r="W118" s="53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2"/>
    </row>
    <row r="119" spans="6:35" x14ac:dyDescent="0.2">
      <c r="F119" s="45"/>
      <c r="G119" s="53"/>
      <c r="H119" s="45"/>
      <c r="I119" s="53"/>
      <c r="J119" s="45"/>
      <c r="K119" s="53"/>
      <c r="L119" s="45"/>
      <c r="M119" s="53"/>
      <c r="N119" s="45"/>
      <c r="O119" s="53"/>
      <c r="P119" s="45"/>
      <c r="Q119" s="53"/>
      <c r="R119" s="45"/>
      <c r="S119" s="53"/>
      <c r="T119" s="45"/>
      <c r="U119" s="53"/>
      <c r="V119" s="45"/>
      <c r="W119" s="53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2"/>
    </row>
    <row r="120" spans="6:35" x14ac:dyDescent="0.2">
      <c r="F120" s="45"/>
      <c r="G120" s="53"/>
      <c r="H120" s="45"/>
      <c r="I120" s="53"/>
      <c r="J120" s="45"/>
      <c r="K120" s="53"/>
      <c r="L120" s="45"/>
      <c r="M120" s="53"/>
      <c r="N120" s="45"/>
      <c r="O120" s="53"/>
      <c r="P120" s="45"/>
      <c r="Q120" s="53"/>
      <c r="R120" s="45"/>
      <c r="S120" s="53"/>
      <c r="T120" s="45"/>
      <c r="U120" s="53"/>
      <c r="V120" s="45"/>
      <c r="W120" s="53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2"/>
    </row>
    <row r="121" spans="6:35" x14ac:dyDescent="0.2">
      <c r="F121" s="45"/>
      <c r="G121" s="53"/>
      <c r="H121" s="45"/>
      <c r="I121" s="53"/>
      <c r="J121" s="45"/>
      <c r="K121" s="53"/>
      <c r="L121" s="45"/>
      <c r="M121" s="53"/>
      <c r="N121" s="45"/>
      <c r="O121" s="53"/>
      <c r="P121" s="45"/>
      <c r="Q121" s="53"/>
      <c r="R121" s="45"/>
      <c r="S121" s="53"/>
      <c r="T121" s="45"/>
      <c r="U121" s="53"/>
      <c r="V121" s="45"/>
      <c r="W121" s="53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2"/>
    </row>
    <row r="122" spans="6:35" x14ac:dyDescent="0.2">
      <c r="F122" s="45"/>
      <c r="G122" s="53"/>
      <c r="H122" s="45"/>
      <c r="I122" s="53"/>
      <c r="J122" s="45"/>
      <c r="K122" s="53"/>
      <c r="L122" s="45"/>
      <c r="M122" s="53"/>
      <c r="N122" s="45"/>
      <c r="O122" s="53"/>
      <c r="P122" s="45"/>
      <c r="Q122" s="53"/>
      <c r="R122" s="45"/>
      <c r="S122" s="53"/>
      <c r="T122" s="45"/>
      <c r="U122" s="53"/>
      <c r="V122" s="45"/>
      <c r="W122" s="53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2"/>
    </row>
    <row r="123" spans="6:35" x14ac:dyDescent="0.2">
      <c r="F123" s="45"/>
      <c r="G123" s="53"/>
      <c r="H123" s="45"/>
      <c r="I123" s="53"/>
      <c r="J123" s="45"/>
      <c r="K123" s="53"/>
      <c r="L123" s="45"/>
      <c r="M123" s="53"/>
      <c r="N123" s="45"/>
      <c r="O123" s="53"/>
      <c r="P123" s="45"/>
      <c r="Q123" s="53"/>
      <c r="R123" s="45"/>
      <c r="S123" s="53"/>
      <c r="T123" s="45"/>
      <c r="U123" s="53"/>
      <c r="V123" s="45"/>
      <c r="W123" s="53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2"/>
    </row>
    <row r="124" spans="6:35" x14ac:dyDescent="0.2">
      <c r="F124" s="45"/>
      <c r="G124" s="53"/>
      <c r="H124" s="45"/>
      <c r="I124" s="53"/>
      <c r="J124" s="45"/>
      <c r="K124" s="53"/>
      <c r="L124" s="45"/>
      <c r="M124" s="53"/>
      <c r="N124" s="45"/>
      <c r="O124" s="53"/>
      <c r="P124" s="45"/>
      <c r="Q124" s="53"/>
      <c r="R124" s="45"/>
      <c r="S124" s="53"/>
      <c r="T124" s="45"/>
      <c r="U124" s="53"/>
      <c r="V124" s="45"/>
      <c r="W124" s="53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2"/>
    </row>
    <row r="125" spans="6:35" x14ac:dyDescent="0.2">
      <c r="F125" s="45"/>
      <c r="G125" s="53"/>
      <c r="H125" s="45"/>
      <c r="I125" s="53"/>
      <c r="J125" s="45"/>
      <c r="K125" s="53"/>
      <c r="L125" s="45"/>
      <c r="M125" s="53"/>
      <c r="N125" s="45"/>
      <c r="O125" s="53"/>
      <c r="P125" s="45"/>
      <c r="Q125" s="53"/>
      <c r="R125" s="45"/>
      <c r="S125" s="53"/>
      <c r="T125" s="45"/>
      <c r="U125" s="53"/>
      <c r="V125" s="45"/>
      <c r="W125" s="53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2"/>
    </row>
    <row r="126" spans="6:35" x14ac:dyDescent="0.2">
      <c r="F126" s="45"/>
      <c r="G126" s="53"/>
      <c r="H126" s="45"/>
      <c r="I126" s="53"/>
      <c r="J126" s="45"/>
      <c r="K126" s="53"/>
      <c r="L126" s="45"/>
      <c r="M126" s="53"/>
      <c r="N126" s="45"/>
      <c r="O126" s="53"/>
      <c r="P126" s="45"/>
      <c r="Q126" s="53"/>
      <c r="R126" s="45"/>
      <c r="S126" s="53"/>
      <c r="T126" s="45"/>
      <c r="U126" s="53"/>
      <c r="V126" s="45"/>
      <c r="W126" s="53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2"/>
    </row>
    <row r="127" spans="6:35" x14ac:dyDescent="0.2">
      <c r="F127" s="45"/>
      <c r="G127" s="53"/>
      <c r="H127" s="45"/>
      <c r="I127" s="53"/>
      <c r="J127" s="45"/>
      <c r="K127" s="53"/>
      <c r="L127" s="45"/>
      <c r="M127" s="53"/>
      <c r="N127" s="45"/>
      <c r="O127" s="53"/>
      <c r="P127" s="45"/>
      <c r="Q127" s="53"/>
      <c r="R127" s="45"/>
      <c r="S127" s="53"/>
      <c r="T127" s="45"/>
      <c r="U127" s="53"/>
      <c r="V127" s="45"/>
      <c r="W127" s="53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2"/>
    </row>
    <row r="128" spans="6:35" x14ac:dyDescent="0.2">
      <c r="F128" s="45"/>
      <c r="G128" s="53"/>
      <c r="H128" s="45"/>
      <c r="I128" s="53"/>
      <c r="J128" s="45"/>
      <c r="K128" s="53"/>
      <c r="L128" s="45"/>
      <c r="M128" s="53"/>
      <c r="N128" s="45"/>
      <c r="O128" s="53"/>
      <c r="P128" s="45"/>
      <c r="Q128" s="53"/>
      <c r="R128" s="45"/>
      <c r="S128" s="53"/>
      <c r="T128" s="45"/>
      <c r="U128" s="53"/>
      <c r="V128" s="45"/>
      <c r="W128" s="53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2"/>
    </row>
    <row r="129" spans="6:35" x14ac:dyDescent="0.2">
      <c r="F129" s="45"/>
      <c r="G129" s="53"/>
      <c r="H129" s="45"/>
      <c r="I129" s="53"/>
      <c r="J129" s="45"/>
      <c r="K129" s="53"/>
      <c r="L129" s="45"/>
      <c r="M129" s="53"/>
      <c r="N129" s="45"/>
      <c r="O129" s="53"/>
      <c r="P129" s="45"/>
      <c r="Q129" s="53"/>
      <c r="R129" s="45"/>
      <c r="S129" s="53"/>
      <c r="T129" s="45"/>
      <c r="U129" s="53"/>
      <c r="V129" s="45"/>
      <c r="W129" s="53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2"/>
    </row>
    <row r="130" spans="6:35" x14ac:dyDescent="0.2">
      <c r="F130" s="45"/>
      <c r="G130" s="53"/>
      <c r="H130" s="45"/>
      <c r="I130" s="53"/>
      <c r="J130" s="45"/>
      <c r="K130" s="53"/>
      <c r="L130" s="45"/>
      <c r="M130" s="53"/>
      <c r="N130" s="45"/>
      <c r="O130" s="53"/>
      <c r="P130" s="45"/>
      <c r="Q130" s="53"/>
      <c r="R130" s="45"/>
      <c r="S130" s="53"/>
      <c r="T130" s="45"/>
      <c r="U130" s="53"/>
      <c r="V130" s="45"/>
      <c r="W130" s="53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2"/>
    </row>
    <row r="131" spans="6:35" x14ac:dyDescent="0.2">
      <c r="F131" s="45"/>
      <c r="G131" s="53"/>
      <c r="H131" s="45"/>
      <c r="I131" s="53"/>
      <c r="J131" s="45"/>
      <c r="K131" s="53"/>
      <c r="L131" s="45"/>
      <c r="M131" s="53"/>
      <c r="N131" s="45"/>
      <c r="O131" s="53"/>
      <c r="P131" s="45"/>
      <c r="Q131" s="53"/>
      <c r="R131" s="45"/>
      <c r="S131" s="53"/>
      <c r="T131" s="45"/>
      <c r="U131" s="53"/>
      <c r="V131" s="45"/>
      <c r="W131" s="53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2"/>
    </row>
    <row r="132" spans="6:35" x14ac:dyDescent="0.2">
      <c r="F132" s="45"/>
      <c r="G132" s="53"/>
      <c r="H132" s="45"/>
      <c r="I132" s="53"/>
      <c r="J132" s="45"/>
      <c r="K132" s="53"/>
      <c r="L132" s="45"/>
      <c r="M132" s="53"/>
      <c r="N132" s="45"/>
      <c r="O132" s="53"/>
      <c r="P132" s="45"/>
      <c r="Q132" s="53"/>
      <c r="R132" s="45"/>
      <c r="S132" s="53"/>
      <c r="T132" s="45"/>
      <c r="U132" s="53"/>
      <c r="V132" s="45"/>
      <c r="W132" s="53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2"/>
    </row>
    <row r="133" spans="6:35" x14ac:dyDescent="0.2">
      <c r="F133" s="45"/>
      <c r="G133" s="53"/>
      <c r="H133" s="45"/>
      <c r="I133" s="53"/>
      <c r="J133" s="45"/>
      <c r="K133" s="53"/>
      <c r="L133" s="45"/>
      <c r="M133" s="53"/>
      <c r="N133" s="45"/>
      <c r="O133" s="53"/>
      <c r="P133" s="45"/>
      <c r="Q133" s="53"/>
      <c r="R133" s="45"/>
      <c r="S133" s="53"/>
      <c r="T133" s="45"/>
      <c r="U133" s="53"/>
      <c r="V133" s="45"/>
      <c r="W133" s="53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2"/>
    </row>
    <row r="134" spans="6:35" x14ac:dyDescent="0.2">
      <c r="F134" s="45"/>
      <c r="G134" s="53"/>
      <c r="H134" s="45"/>
      <c r="I134" s="53"/>
      <c r="J134" s="45"/>
      <c r="K134" s="53"/>
      <c r="L134" s="45"/>
      <c r="M134" s="53"/>
      <c r="N134" s="45"/>
      <c r="O134" s="53"/>
      <c r="P134" s="45"/>
      <c r="Q134" s="53"/>
      <c r="R134" s="45"/>
      <c r="S134" s="53"/>
      <c r="T134" s="45"/>
      <c r="U134" s="53"/>
      <c r="V134" s="45"/>
      <c r="W134" s="53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2"/>
    </row>
    <row r="135" spans="6:35" x14ac:dyDescent="0.2">
      <c r="F135" s="45"/>
      <c r="G135" s="53"/>
      <c r="H135" s="45"/>
      <c r="I135" s="53"/>
      <c r="J135" s="45"/>
      <c r="K135" s="53"/>
      <c r="L135" s="45"/>
      <c r="M135" s="53"/>
      <c r="N135" s="45"/>
      <c r="O135" s="53"/>
      <c r="P135" s="45"/>
      <c r="Q135" s="53"/>
      <c r="R135" s="45"/>
      <c r="S135" s="53"/>
      <c r="T135" s="45"/>
      <c r="U135" s="53"/>
      <c r="V135" s="45"/>
      <c r="W135" s="53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2"/>
    </row>
    <row r="136" spans="6:35" x14ac:dyDescent="0.2">
      <c r="F136" s="45"/>
      <c r="G136" s="53"/>
      <c r="H136" s="45"/>
      <c r="I136" s="53"/>
      <c r="J136" s="45"/>
      <c r="K136" s="53"/>
      <c r="L136" s="45"/>
      <c r="M136" s="53"/>
      <c r="N136" s="45"/>
      <c r="O136" s="53"/>
      <c r="P136" s="45"/>
      <c r="Q136" s="53"/>
      <c r="R136" s="45"/>
      <c r="S136" s="53"/>
      <c r="T136" s="45"/>
      <c r="U136" s="53"/>
      <c r="V136" s="45"/>
      <c r="W136" s="53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2"/>
    </row>
    <row r="137" spans="6:35" x14ac:dyDescent="0.2">
      <c r="F137" s="45"/>
      <c r="G137" s="53"/>
      <c r="H137" s="45"/>
      <c r="I137" s="53"/>
      <c r="J137" s="45"/>
      <c r="K137" s="53"/>
      <c r="L137" s="45"/>
      <c r="M137" s="53"/>
      <c r="N137" s="45"/>
      <c r="O137" s="53"/>
      <c r="P137" s="45"/>
      <c r="Q137" s="53"/>
      <c r="R137" s="45"/>
      <c r="S137" s="53"/>
      <c r="T137" s="45"/>
      <c r="U137" s="53"/>
      <c r="V137" s="45"/>
      <c r="W137" s="53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2"/>
    </row>
    <row r="138" spans="6:35" x14ac:dyDescent="0.2">
      <c r="F138" s="45"/>
      <c r="G138" s="53"/>
      <c r="H138" s="45"/>
      <c r="I138" s="53"/>
      <c r="J138" s="45"/>
      <c r="K138" s="53"/>
      <c r="L138" s="45"/>
      <c r="M138" s="53"/>
      <c r="N138" s="45"/>
      <c r="O138" s="53"/>
      <c r="P138" s="45"/>
      <c r="Q138" s="53"/>
      <c r="R138" s="45"/>
      <c r="S138" s="53"/>
      <c r="T138" s="45"/>
      <c r="U138" s="53"/>
      <c r="V138" s="45"/>
      <c r="W138" s="53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2"/>
    </row>
    <row r="139" spans="6:35" x14ac:dyDescent="0.2">
      <c r="F139" s="45"/>
      <c r="G139" s="53"/>
      <c r="H139" s="45"/>
      <c r="I139" s="53"/>
      <c r="J139" s="45"/>
      <c r="K139" s="53"/>
      <c r="L139" s="45"/>
      <c r="M139" s="53"/>
      <c r="N139" s="45"/>
      <c r="O139" s="53"/>
      <c r="P139" s="45"/>
      <c r="Q139" s="53"/>
      <c r="R139" s="45"/>
      <c r="S139" s="53"/>
      <c r="T139" s="45"/>
      <c r="U139" s="53"/>
      <c r="V139" s="45"/>
      <c r="W139" s="53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2"/>
    </row>
    <row r="140" spans="6:35" x14ac:dyDescent="0.2">
      <c r="F140" s="45"/>
      <c r="G140" s="53"/>
      <c r="H140" s="45"/>
      <c r="I140" s="53"/>
      <c r="J140" s="45"/>
      <c r="K140" s="53"/>
      <c r="L140" s="45"/>
      <c r="M140" s="53"/>
      <c r="N140" s="45"/>
      <c r="O140" s="53"/>
      <c r="P140" s="45"/>
      <c r="Q140" s="53"/>
      <c r="R140" s="45"/>
      <c r="S140" s="53"/>
      <c r="T140" s="45"/>
      <c r="U140" s="53"/>
      <c r="V140" s="45"/>
      <c r="W140" s="53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2"/>
    </row>
    <row r="141" spans="6:35" x14ac:dyDescent="0.2">
      <c r="F141" s="45"/>
      <c r="G141" s="53"/>
      <c r="H141" s="45"/>
      <c r="I141" s="53"/>
      <c r="J141" s="45"/>
      <c r="K141" s="53"/>
      <c r="L141" s="45"/>
      <c r="M141" s="53"/>
      <c r="N141" s="45"/>
      <c r="O141" s="53"/>
      <c r="P141" s="45"/>
      <c r="Q141" s="53"/>
      <c r="R141" s="45"/>
      <c r="S141" s="53"/>
      <c r="T141" s="45"/>
      <c r="U141" s="53"/>
      <c r="V141" s="45"/>
      <c r="W141" s="53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2"/>
    </row>
    <row r="142" spans="6:35" x14ac:dyDescent="0.2">
      <c r="F142" s="45"/>
      <c r="G142" s="53"/>
      <c r="H142" s="45"/>
      <c r="I142" s="53"/>
      <c r="J142" s="45"/>
      <c r="K142" s="53"/>
      <c r="L142" s="45"/>
      <c r="M142" s="53"/>
      <c r="N142" s="45"/>
      <c r="O142" s="53"/>
      <c r="P142" s="45"/>
      <c r="Q142" s="53"/>
      <c r="R142" s="45"/>
      <c r="S142" s="53"/>
      <c r="T142" s="45"/>
      <c r="U142" s="53"/>
      <c r="V142" s="45"/>
      <c r="W142" s="53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2"/>
    </row>
    <row r="143" spans="6:35" x14ac:dyDescent="0.2">
      <c r="F143" s="45"/>
      <c r="G143" s="53"/>
      <c r="H143" s="45"/>
      <c r="I143" s="53"/>
      <c r="J143" s="45"/>
      <c r="K143" s="53"/>
      <c r="L143" s="45"/>
      <c r="M143" s="53"/>
      <c r="N143" s="45"/>
      <c r="O143" s="53"/>
      <c r="P143" s="45"/>
      <c r="Q143" s="53"/>
      <c r="R143" s="45"/>
      <c r="S143" s="53"/>
      <c r="T143" s="45"/>
      <c r="U143" s="53"/>
      <c r="V143" s="45"/>
      <c r="W143" s="53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2"/>
    </row>
    <row r="144" spans="6:35" x14ac:dyDescent="0.2">
      <c r="F144" s="45"/>
      <c r="G144" s="53"/>
      <c r="H144" s="45"/>
      <c r="I144" s="53"/>
      <c r="J144" s="45"/>
      <c r="K144" s="53"/>
      <c r="L144" s="45"/>
      <c r="M144" s="53"/>
      <c r="N144" s="45"/>
      <c r="O144" s="53"/>
      <c r="P144" s="45"/>
      <c r="Q144" s="53"/>
      <c r="R144" s="45"/>
      <c r="S144" s="53"/>
      <c r="T144" s="45"/>
      <c r="U144" s="53"/>
      <c r="V144" s="45"/>
      <c r="W144" s="53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2"/>
    </row>
    <row r="145" spans="6:35" x14ac:dyDescent="0.2">
      <c r="F145" s="45"/>
      <c r="G145" s="53"/>
      <c r="H145" s="45"/>
      <c r="I145" s="53"/>
      <c r="J145" s="45"/>
      <c r="K145" s="53"/>
      <c r="L145" s="45"/>
      <c r="M145" s="53"/>
      <c r="N145" s="45"/>
      <c r="O145" s="53"/>
      <c r="P145" s="45"/>
      <c r="Q145" s="53"/>
      <c r="R145" s="45"/>
      <c r="S145" s="53"/>
      <c r="T145" s="45"/>
      <c r="U145" s="53"/>
      <c r="V145" s="45"/>
      <c r="W145" s="53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2"/>
    </row>
    <row r="146" spans="6:35" x14ac:dyDescent="0.2">
      <c r="F146" s="45"/>
      <c r="G146" s="53"/>
      <c r="H146" s="45"/>
      <c r="I146" s="53"/>
      <c r="J146" s="45"/>
      <c r="K146" s="53"/>
      <c r="L146" s="45"/>
      <c r="M146" s="53"/>
      <c r="N146" s="45"/>
      <c r="O146" s="53"/>
      <c r="P146" s="45"/>
      <c r="Q146" s="53"/>
      <c r="R146" s="45"/>
      <c r="S146" s="53"/>
      <c r="T146" s="45"/>
      <c r="U146" s="53"/>
      <c r="V146" s="45"/>
      <c r="W146" s="53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2"/>
    </row>
    <row r="147" spans="6:35" x14ac:dyDescent="0.2">
      <c r="F147" s="45"/>
      <c r="G147" s="53"/>
      <c r="H147" s="45"/>
      <c r="I147" s="53"/>
      <c r="J147" s="45"/>
      <c r="K147" s="53"/>
      <c r="L147" s="45"/>
      <c r="M147" s="53"/>
      <c r="N147" s="45"/>
      <c r="O147" s="53"/>
      <c r="P147" s="45"/>
      <c r="Q147" s="53"/>
      <c r="R147" s="45"/>
      <c r="S147" s="53"/>
      <c r="T147" s="45"/>
      <c r="U147" s="53"/>
      <c r="V147" s="45"/>
      <c r="W147" s="53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2"/>
    </row>
    <row r="148" spans="6:35" x14ac:dyDescent="0.2">
      <c r="F148" s="45"/>
      <c r="G148" s="53"/>
      <c r="H148" s="45"/>
      <c r="I148" s="53"/>
      <c r="J148" s="45"/>
      <c r="K148" s="53"/>
      <c r="L148" s="45"/>
      <c r="M148" s="53"/>
      <c r="N148" s="45"/>
      <c r="O148" s="53"/>
      <c r="P148" s="45"/>
      <c r="Q148" s="53"/>
      <c r="R148" s="45"/>
      <c r="S148" s="53"/>
      <c r="T148" s="45"/>
      <c r="U148" s="53"/>
      <c r="V148" s="45"/>
      <c r="W148" s="53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2"/>
    </row>
    <row r="149" spans="6:35" x14ac:dyDescent="0.2">
      <c r="F149" s="45"/>
      <c r="G149" s="53"/>
      <c r="H149" s="45"/>
      <c r="I149" s="53"/>
      <c r="J149" s="45"/>
      <c r="K149" s="53"/>
      <c r="L149" s="45"/>
      <c r="M149" s="53"/>
      <c r="N149" s="45"/>
      <c r="O149" s="53"/>
      <c r="P149" s="45"/>
      <c r="Q149" s="53"/>
      <c r="R149" s="45"/>
      <c r="S149" s="53"/>
      <c r="T149" s="45"/>
      <c r="U149" s="53"/>
      <c r="V149" s="45"/>
      <c r="W149" s="53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2"/>
    </row>
    <row r="150" spans="6:35" x14ac:dyDescent="0.2">
      <c r="F150" s="45"/>
      <c r="G150" s="53"/>
      <c r="H150" s="45"/>
      <c r="I150" s="53"/>
      <c r="J150" s="45"/>
      <c r="K150" s="53"/>
      <c r="L150" s="45"/>
      <c r="M150" s="53"/>
      <c r="N150" s="45"/>
      <c r="O150" s="53"/>
      <c r="P150" s="45"/>
      <c r="Q150" s="53"/>
      <c r="R150" s="45"/>
      <c r="S150" s="53"/>
      <c r="T150" s="45"/>
      <c r="U150" s="53"/>
      <c r="V150" s="45"/>
      <c r="W150" s="53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2"/>
    </row>
    <row r="151" spans="6:35" x14ac:dyDescent="0.2">
      <c r="F151" s="45"/>
      <c r="G151" s="53"/>
      <c r="H151" s="45"/>
      <c r="I151" s="53"/>
      <c r="J151" s="45"/>
      <c r="K151" s="53"/>
      <c r="L151" s="45"/>
      <c r="M151" s="53"/>
      <c r="N151" s="45"/>
      <c r="O151" s="53"/>
      <c r="P151" s="45"/>
      <c r="Q151" s="53"/>
      <c r="R151" s="45"/>
      <c r="S151" s="53"/>
      <c r="T151" s="45"/>
      <c r="U151" s="53"/>
      <c r="V151" s="45"/>
      <c r="W151" s="53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2"/>
    </row>
    <row r="152" spans="6:35" x14ac:dyDescent="0.2">
      <c r="F152" s="45"/>
      <c r="G152" s="53"/>
      <c r="H152" s="45"/>
      <c r="I152" s="53"/>
      <c r="J152" s="45"/>
      <c r="K152" s="53"/>
      <c r="L152" s="45"/>
      <c r="M152" s="53"/>
      <c r="N152" s="45"/>
      <c r="O152" s="53"/>
      <c r="P152" s="45"/>
      <c r="Q152" s="53"/>
      <c r="R152" s="45"/>
      <c r="S152" s="53"/>
      <c r="T152" s="45"/>
      <c r="U152" s="53"/>
      <c r="V152" s="45"/>
      <c r="W152" s="53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2"/>
    </row>
    <row r="153" spans="6:35" x14ac:dyDescent="0.2">
      <c r="F153" s="45"/>
      <c r="G153" s="53"/>
      <c r="H153" s="45"/>
      <c r="I153" s="53"/>
      <c r="J153" s="45"/>
      <c r="K153" s="53"/>
      <c r="L153" s="45"/>
      <c r="M153" s="53"/>
      <c r="N153" s="45"/>
      <c r="O153" s="53"/>
      <c r="P153" s="45"/>
      <c r="Q153" s="53"/>
      <c r="R153" s="45"/>
      <c r="S153" s="53"/>
      <c r="T153" s="45"/>
      <c r="U153" s="53"/>
      <c r="V153" s="45"/>
      <c r="W153" s="53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2"/>
    </row>
    <row r="154" spans="6:35" x14ac:dyDescent="0.2">
      <c r="F154" s="45"/>
      <c r="G154" s="53"/>
      <c r="H154" s="45"/>
      <c r="I154" s="53"/>
      <c r="J154" s="45"/>
      <c r="K154" s="53"/>
      <c r="L154" s="45"/>
      <c r="M154" s="53"/>
      <c r="N154" s="45"/>
      <c r="O154" s="53"/>
      <c r="P154" s="45"/>
      <c r="Q154" s="53"/>
      <c r="R154" s="45"/>
      <c r="S154" s="53"/>
      <c r="T154" s="45"/>
      <c r="U154" s="53"/>
      <c r="V154" s="45"/>
      <c r="W154" s="53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2"/>
    </row>
    <row r="155" spans="6:35" x14ac:dyDescent="0.2">
      <c r="F155" s="45"/>
      <c r="G155" s="53"/>
      <c r="H155" s="45"/>
      <c r="I155" s="53"/>
      <c r="J155" s="45"/>
      <c r="K155" s="53"/>
      <c r="L155" s="45"/>
      <c r="M155" s="53"/>
      <c r="N155" s="45"/>
      <c r="O155" s="53"/>
      <c r="P155" s="45"/>
      <c r="Q155" s="53"/>
      <c r="R155" s="45"/>
      <c r="S155" s="53"/>
      <c r="T155" s="45"/>
      <c r="U155" s="53"/>
      <c r="V155" s="45"/>
      <c r="W155" s="53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2"/>
    </row>
    <row r="156" spans="6:35" x14ac:dyDescent="0.2">
      <c r="F156" s="45"/>
      <c r="G156" s="53"/>
      <c r="H156" s="45"/>
      <c r="I156" s="53"/>
      <c r="J156" s="45"/>
      <c r="K156" s="53"/>
      <c r="L156" s="45"/>
      <c r="M156" s="53"/>
      <c r="N156" s="45"/>
      <c r="O156" s="53"/>
      <c r="P156" s="45"/>
      <c r="Q156" s="53"/>
      <c r="R156" s="45"/>
      <c r="S156" s="53"/>
      <c r="T156" s="45"/>
      <c r="U156" s="53"/>
      <c r="V156" s="45"/>
      <c r="W156" s="53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2"/>
    </row>
    <row r="157" spans="6:35" x14ac:dyDescent="0.2">
      <c r="F157" s="45"/>
      <c r="G157" s="53"/>
      <c r="H157" s="45"/>
      <c r="I157" s="53"/>
      <c r="J157" s="45"/>
      <c r="K157" s="53"/>
      <c r="L157" s="45"/>
      <c r="M157" s="53"/>
      <c r="N157" s="45"/>
      <c r="O157" s="53"/>
      <c r="P157" s="45"/>
      <c r="Q157" s="53"/>
      <c r="R157" s="45"/>
      <c r="S157" s="53"/>
      <c r="T157" s="45"/>
      <c r="U157" s="53"/>
      <c r="V157" s="45"/>
      <c r="W157" s="53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2"/>
    </row>
    <row r="158" spans="6:35" x14ac:dyDescent="0.2">
      <c r="F158" s="45"/>
      <c r="G158" s="53"/>
      <c r="H158" s="45"/>
      <c r="I158" s="53"/>
      <c r="J158" s="45"/>
      <c r="K158" s="53"/>
      <c r="L158" s="45"/>
      <c r="M158" s="53"/>
      <c r="N158" s="45"/>
      <c r="O158" s="53"/>
      <c r="P158" s="45"/>
      <c r="Q158" s="53"/>
      <c r="R158" s="45"/>
      <c r="S158" s="53"/>
      <c r="T158" s="45"/>
      <c r="U158" s="53"/>
      <c r="V158" s="45"/>
      <c r="W158" s="53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2"/>
    </row>
    <row r="159" spans="6:35" x14ac:dyDescent="0.2">
      <c r="F159" s="45"/>
      <c r="G159" s="53"/>
      <c r="H159" s="45"/>
      <c r="I159" s="53"/>
      <c r="J159" s="45"/>
      <c r="K159" s="53"/>
      <c r="L159" s="45"/>
      <c r="M159" s="53"/>
      <c r="N159" s="45"/>
      <c r="O159" s="53"/>
      <c r="P159" s="45"/>
      <c r="Q159" s="53"/>
      <c r="R159" s="45"/>
      <c r="S159" s="53"/>
      <c r="T159" s="45"/>
      <c r="U159" s="53"/>
      <c r="V159" s="45"/>
      <c r="W159" s="53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2"/>
    </row>
    <row r="160" spans="6:35" x14ac:dyDescent="0.2">
      <c r="F160" s="45"/>
      <c r="G160" s="53"/>
      <c r="H160" s="45"/>
      <c r="I160" s="53"/>
      <c r="J160" s="45"/>
      <c r="K160" s="53"/>
      <c r="L160" s="45"/>
      <c r="M160" s="53"/>
      <c r="N160" s="45"/>
      <c r="O160" s="53"/>
      <c r="P160" s="45"/>
      <c r="Q160" s="53"/>
      <c r="R160" s="45"/>
      <c r="S160" s="53"/>
      <c r="T160" s="45"/>
      <c r="U160" s="53"/>
      <c r="V160" s="45"/>
      <c r="W160" s="53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2"/>
    </row>
    <row r="161" spans="6:35" x14ac:dyDescent="0.2">
      <c r="F161" s="45"/>
      <c r="G161" s="53"/>
      <c r="H161" s="45"/>
      <c r="I161" s="53"/>
      <c r="J161" s="45"/>
      <c r="K161" s="53"/>
      <c r="L161" s="45"/>
      <c r="M161" s="53"/>
      <c r="N161" s="45"/>
      <c r="O161" s="53"/>
      <c r="P161" s="45"/>
      <c r="Q161" s="53"/>
      <c r="R161" s="45"/>
      <c r="S161" s="53"/>
      <c r="T161" s="45"/>
      <c r="U161" s="53"/>
      <c r="V161" s="45"/>
      <c r="W161" s="53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2"/>
    </row>
    <row r="162" spans="6:35" x14ac:dyDescent="0.2">
      <c r="F162" s="45"/>
      <c r="G162" s="53"/>
      <c r="H162" s="45"/>
      <c r="I162" s="53"/>
      <c r="J162" s="45"/>
      <c r="K162" s="53"/>
      <c r="L162" s="45"/>
      <c r="M162" s="53"/>
      <c r="N162" s="45"/>
      <c r="O162" s="53"/>
      <c r="P162" s="45"/>
      <c r="Q162" s="53"/>
      <c r="R162" s="45"/>
      <c r="S162" s="53"/>
      <c r="T162" s="45"/>
      <c r="U162" s="53"/>
      <c r="V162" s="45"/>
      <c r="W162" s="53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2"/>
    </row>
    <row r="163" spans="6:35" x14ac:dyDescent="0.2">
      <c r="F163" s="45"/>
      <c r="G163" s="53"/>
      <c r="H163" s="45"/>
      <c r="I163" s="53"/>
      <c r="J163" s="45"/>
      <c r="K163" s="53"/>
      <c r="L163" s="45"/>
      <c r="M163" s="53"/>
      <c r="N163" s="45"/>
      <c r="O163" s="53"/>
      <c r="P163" s="45"/>
      <c r="Q163" s="53"/>
      <c r="R163" s="45"/>
      <c r="S163" s="53"/>
      <c r="T163" s="45"/>
      <c r="U163" s="53"/>
      <c r="V163" s="45"/>
      <c r="W163" s="53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2"/>
    </row>
    <row r="164" spans="6:35" x14ac:dyDescent="0.2">
      <c r="F164" s="45"/>
      <c r="G164" s="53"/>
      <c r="H164" s="45"/>
      <c r="I164" s="53"/>
      <c r="J164" s="45"/>
      <c r="K164" s="53"/>
      <c r="L164" s="45"/>
      <c r="M164" s="53"/>
      <c r="N164" s="45"/>
      <c r="O164" s="53"/>
      <c r="P164" s="45"/>
      <c r="Q164" s="53"/>
      <c r="R164" s="45"/>
      <c r="S164" s="53"/>
      <c r="T164" s="45"/>
      <c r="U164" s="53"/>
      <c r="V164" s="45"/>
      <c r="W164" s="53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2"/>
    </row>
    <row r="165" spans="6:35" x14ac:dyDescent="0.2">
      <c r="F165" s="45"/>
      <c r="G165" s="53"/>
      <c r="H165" s="45"/>
      <c r="I165" s="53"/>
      <c r="J165" s="45"/>
      <c r="K165" s="53"/>
      <c r="L165" s="45"/>
      <c r="M165" s="53"/>
      <c r="N165" s="45"/>
      <c r="O165" s="53"/>
      <c r="P165" s="45"/>
      <c r="Q165" s="53"/>
      <c r="R165" s="45"/>
      <c r="S165" s="53"/>
      <c r="T165" s="45"/>
      <c r="U165" s="53"/>
      <c r="V165" s="45"/>
      <c r="W165" s="53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2"/>
    </row>
    <row r="166" spans="6:35" x14ac:dyDescent="0.2">
      <c r="F166" s="45"/>
      <c r="G166" s="53"/>
      <c r="H166" s="45"/>
      <c r="I166" s="53"/>
      <c r="J166" s="45"/>
      <c r="K166" s="53"/>
      <c r="L166" s="45"/>
      <c r="M166" s="53"/>
      <c r="N166" s="45"/>
      <c r="O166" s="53"/>
      <c r="P166" s="45"/>
      <c r="Q166" s="53"/>
      <c r="R166" s="45"/>
      <c r="S166" s="53"/>
      <c r="T166" s="45"/>
      <c r="U166" s="53"/>
      <c r="V166" s="45"/>
      <c r="W166" s="53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2"/>
    </row>
    <row r="167" spans="6:35" x14ac:dyDescent="0.2">
      <c r="F167" s="45"/>
      <c r="G167" s="53"/>
      <c r="H167" s="45"/>
      <c r="I167" s="53"/>
      <c r="J167" s="45"/>
      <c r="K167" s="53"/>
      <c r="L167" s="45"/>
      <c r="M167" s="53"/>
      <c r="N167" s="45"/>
      <c r="O167" s="53"/>
      <c r="P167" s="45"/>
      <c r="Q167" s="53"/>
      <c r="R167" s="45"/>
      <c r="S167" s="53"/>
      <c r="T167" s="45"/>
      <c r="U167" s="53"/>
      <c r="V167" s="45"/>
      <c r="W167" s="53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2"/>
    </row>
    <row r="168" spans="6:35" x14ac:dyDescent="0.2">
      <c r="F168" s="45"/>
      <c r="G168" s="53"/>
      <c r="H168" s="45"/>
      <c r="I168" s="53"/>
      <c r="J168" s="45"/>
      <c r="K168" s="53"/>
      <c r="L168" s="45"/>
      <c r="M168" s="53"/>
      <c r="N168" s="45"/>
      <c r="O168" s="53"/>
      <c r="P168" s="45"/>
      <c r="Q168" s="53"/>
      <c r="R168" s="45"/>
      <c r="S168" s="53"/>
      <c r="T168" s="45"/>
      <c r="U168" s="53"/>
      <c r="V168" s="45"/>
      <c r="W168" s="53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2"/>
    </row>
    <row r="169" spans="6:35" x14ac:dyDescent="0.2">
      <c r="F169" s="45"/>
      <c r="G169" s="53"/>
      <c r="H169" s="45"/>
      <c r="I169" s="53"/>
      <c r="J169" s="45"/>
      <c r="K169" s="53"/>
      <c r="L169" s="45"/>
      <c r="M169" s="53"/>
      <c r="N169" s="45"/>
      <c r="O169" s="53"/>
      <c r="P169" s="45"/>
      <c r="Q169" s="53"/>
      <c r="R169" s="45"/>
      <c r="S169" s="53"/>
      <c r="T169" s="45"/>
      <c r="U169" s="53"/>
      <c r="V169" s="45"/>
      <c r="W169" s="53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2"/>
    </row>
    <row r="170" spans="6:35" x14ac:dyDescent="0.2">
      <c r="F170" s="45"/>
      <c r="G170" s="53"/>
      <c r="H170" s="45"/>
      <c r="I170" s="53"/>
      <c r="J170" s="45"/>
      <c r="K170" s="53"/>
      <c r="L170" s="45"/>
      <c r="M170" s="53"/>
      <c r="N170" s="45"/>
      <c r="O170" s="53"/>
      <c r="P170" s="45"/>
      <c r="Q170" s="53"/>
      <c r="R170" s="45"/>
      <c r="S170" s="53"/>
      <c r="T170" s="45"/>
      <c r="U170" s="53"/>
      <c r="V170" s="45"/>
      <c r="W170" s="53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2"/>
    </row>
    <row r="171" spans="6:35" x14ac:dyDescent="0.2">
      <c r="F171" s="45"/>
      <c r="G171" s="53"/>
      <c r="H171" s="45"/>
      <c r="I171" s="53"/>
      <c r="J171" s="45"/>
      <c r="K171" s="53"/>
      <c r="L171" s="45"/>
      <c r="M171" s="53"/>
      <c r="N171" s="45"/>
      <c r="O171" s="53"/>
      <c r="P171" s="45"/>
      <c r="Q171" s="53"/>
      <c r="R171" s="45"/>
      <c r="S171" s="53"/>
      <c r="T171" s="45"/>
      <c r="U171" s="53"/>
      <c r="V171" s="45"/>
      <c r="W171" s="53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2"/>
    </row>
    <row r="172" spans="6:35" x14ac:dyDescent="0.2">
      <c r="F172" s="45"/>
      <c r="G172" s="53"/>
      <c r="H172" s="45"/>
      <c r="I172" s="53"/>
      <c r="J172" s="45"/>
      <c r="K172" s="53"/>
      <c r="L172" s="45"/>
      <c r="M172" s="53"/>
      <c r="N172" s="45"/>
      <c r="O172" s="53"/>
      <c r="P172" s="45"/>
      <c r="Q172" s="53"/>
      <c r="R172" s="45"/>
      <c r="S172" s="53"/>
      <c r="T172" s="45"/>
      <c r="U172" s="53"/>
      <c r="V172" s="45"/>
      <c r="W172" s="53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2"/>
    </row>
    <row r="173" spans="6:35" x14ac:dyDescent="0.2">
      <c r="F173" s="45"/>
      <c r="G173" s="53"/>
      <c r="H173" s="45"/>
      <c r="I173" s="53"/>
      <c r="J173" s="45"/>
      <c r="K173" s="53"/>
      <c r="L173" s="45"/>
      <c r="M173" s="53"/>
      <c r="N173" s="45"/>
      <c r="O173" s="53"/>
      <c r="P173" s="45"/>
      <c r="Q173" s="53"/>
      <c r="R173" s="45"/>
      <c r="S173" s="53"/>
      <c r="T173" s="45"/>
      <c r="U173" s="53"/>
      <c r="V173" s="45"/>
      <c r="W173" s="53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2"/>
    </row>
    <row r="174" spans="6:35" x14ac:dyDescent="0.2">
      <c r="F174" s="45"/>
      <c r="G174" s="53"/>
      <c r="H174" s="45"/>
      <c r="I174" s="53"/>
      <c r="J174" s="45"/>
      <c r="K174" s="53"/>
      <c r="L174" s="45"/>
      <c r="M174" s="53"/>
      <c r="N174" s="45"/>
      <c r="O174" s="53"/>
      <c r="P174" s="45"/>
      <c r="Q174" s="53"/>
      <c r="R174" s="45"/>
      <c r="S174" s="53"/>
      <c r="T174" s="45"/>
      <c r="U174" s="53"/>
      <c r="V174" s="45"/>
      <c r="W174" s="53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2"/>
    </row>
    <row r="175" spans="6:35" x14ac:dyDescent="0.2">
      <c r="F175" s="45"/>
      <c r="G175" s="53"/>
      <c r="H175" s="45"/>
      <c r="I175" s="53"/>
      <c r="J175" s="45"/>
      <c r="K175" s="53"/>
      <c r="L175" s="45"/>
      <c r="M175" s="53"/>
      <c r="N175" s="45"/>
      <c r="O175" s="53"/>
      <c r="P175" s="45"/>
      <c r="Q175" s="53"/>
      <c r="R175" s="45"/>
      <c r="S175" s="53"/>
      <c r="T175" s="45"/>
      <c r="U175" s="53"/>
      <c r="V175" s="45"/>
      <c r="W175" s="53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2"/>
    </row>
    <row r="176" spans="6:35" x14ac:dyDescent="0.2">
      <c r="F176" s="45"/>
      <c r="G176" s="53"/>
      <c r="H176" s="45"/>
      <c r="I176" s="53"/>
      <c r="J176" s="45"/>
      <c r="K176" s="53"/>
      <c r="L176" s="45"/>
      <c r="M176" s="53"/>
      <c r="N176" s="45"/>
      <c r="O176" s="53"/>
      <c r="P176" s="45"/>
      <c r="Q176" s="53"/>
      <c r="R176" s="45"/>
      <c r="S176" s="53"/>
      <c r="T176" s="45"/>
      <c r="U176" s="53"/>
      <c r="V176" s="45"/>
      <c r="W176" s="53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2"/>
    </row>
    <row r="177" spans="6:35" x14ac:dyDescent="0.2">
      <c r="F177" s="45"/>
      <c r="G177" s="53"/>
      <c r="H177" s="45"/>
      <c r="I177" s="53"/>
      <c r="J177" s="45"/>
      <c r="K177" s="53"/>
      <c r="L177" s="45"/>
      <c r="M177" s="53"/>
      <c r="N177" s="45"/>
      <c r="O177" s="53"/>
      <c r="P177" s="45"/>
      <c r="Q177" s="53"/>
      <c r="R177" s="45"/>
      <c r="S177" s="53"/>
      <c r="T177" s="45"/>
      <c r="U177" s="53"/>
      <c r="V177" s="45"/>
      <c r="W177" s="53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2"/>
    </row>
    <row r="178" spans="6:35" x14ac:dyDescent="0.2">
      <c r="F178" s="45"/>
      <c r="G178" s="53"/>
      <c r="H178" s="45"/>
      <c r="I178" s="53"/>
      <c r="J178" s="45"/>
      <c r="K178" s="53"/>
      <c r="L178" s="45"/>
      <c r="M178" s="53"/>
      <c r="N178" s="45"/>
      <c r="O178" s="53"/>
      <c r="P178" s="45"/>
      <c r="Q178" s="53"/>
      <c r="R178" s="45"/>
      <c r="S178" s="53"/>
      <c r="T178" s="45"/>
      <c r="U178" s="53"/>
      <c r="V178" s="45"/>
      <c r="W178" s="53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2"/>
    </row>
    <row r="179" spans="6:35" x14ac:dyDescent="0.2">
      <c r="F179" s="45"/>
      <c r="G179" s="53"/>
      <c r="H179" s="45"/>
      <c r="I179" s="53"/>
      <c r="J179" s="45"/>
      <c r="K179" s="53"/>
      <c r="L179" s="45"/>
      <c r="M179" s="53"/>
      <c r="N179" s="45"/>
      <c r="O179" s="53"/>
      <c r="P179" s="45"/>
      <c r="Q179" s="53"/>
      <c r="R179" s="45"/>
      <c r="S179" s="53"/>
      <c r="T179" s="45"/>
      <c r="U179" s="53"/>
      <c r="V179" s="45"/>
      <c r="W179" s="53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2"/>
    </row>
    <row r="180" spans="6:35" x14ac:dyDescent="0.2">
      <c r="F180" s="45"/>
      <c r="G180" s="53"/>
      <c r="H180" s="45"/>
      <c r="I180" s="53"/>
      <c r="J180" s="45"/>
      <c r="K180" s="53"/>
      <c r="L180" s="45"/>
      <c r="M180" s="53"/>
      <c r="N180" s="45"/>
      <c r="O180" s="53"/>
      <c r="P180" s="45"/>
      <c r="Q180" s="53"/>
      <c r="R180" s="45"/>
      <c r="S180" s="53"/>
      <c r="T180" s="45"/>
      <c r="U180" s="53"/>
      <c r="V180" s="45"/>
      <c r="W180" s="53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2"/>
    </row>
    <row r="181" spans="6:35" x14ac:dyDescent="0.2">
      <c r="F181" s="45"/>
      <c r="G181" s="53"/>
      <c r="H181" s="45"/>
      <c r="I181" s="53"/>
      <c r="J181" s="45"/>
      <c r="K181" s="53"/>
      <c r="L181" s="45"/>
      <c r="M181" s="53"/>
      <c r="N181" s="45"/>
      <c r="O181" s="53"/>
      <c r="P181" s="45"/>
      <c r="Q181" s="53"/>
      <c r="R181" s="45"/>
      <c r="S181" s="53"/>
      <c r="T181" s="45"/>
      <c r="U181" s="53"/>
      <c r="V181" s="45"/>
      <c r="W181" s="53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2"/>
    </row>
    <row r="182" spans="6:35" x14ac:dyDescent="0.2">
      <c r="F182" s="45"/>
      <c r="G182" s="53"/>
      <c r="H182" s="45"/>
      <c r="I182" s="53"/>
      <c r="J182" s="45"/>
      <c r="K182" s="53"/>
      <c r="L182" s="45"/>
      <c r="M182" s="53"/>
      <c r="N182" s="45"/>
      <c r="O182" s="53"/>
      <c r="P182" s="45"/>
      <c r="Q182" s="53"/>
      <c r="R182" s="45"/>
      <c r="S182" s="53"/>
      <c r="T182" s="45"/>
      <c r="U182" s="53"/>
      <c r="V182" s="45"/>
      <c r="W182" s="53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2"/>
    </row>
    <row r="183" spans="6:35" x14ac:dyDescent="0.2">
      <c r="F183" s="45"/>
      <c r="G183" s="53"/>
      <c r="H183" s="45"/>
      <c r="I183" s="53"/>
      <c r="J183" s="45"/>
      <c r="K183" s="53"/>
      <c r="L183" s="45"/>
      <c r="M183" s="53"/>
      <c r="N183" s="45"/>
      <c r="O183" s="53"/>
      <c r="P183" s="45"/>
      <c r="Q183" s="53"/>
      <c r="R183" s="45"/>
      <c r="S183" s="53"/>
      <c r="T183" s="45"/>
      <c r="U183" s="53"/>
      <c r="V183" s="45"/>
      <c r="W183" s="53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2"/>
    </row>
    <row r="184" spans="6:35" x14ac:dyDescent="0.2">
      <c r="F184" s="45"/>
      <c r="G184" s="53"/>
      <c r="H184" s="45"/>
      <c r="I184" s="53"/>
      <c r="J184" s="45"/>
      <c r="K184" s="53"/>
      <c r="L184" s="45"/>
      <c r="M184" s="53"/>
      <c r="N184" s="45"/>
      <c r="O184" s="53"/>
      <c r="P184" s="45"/>
      <c r="Q184" s="53"/>
      <c r="R184" s="45"/>
      <c r="S184" s="53"/>
      <c r="T184" s="45"/>
      <c r="U184" s="53"/>
      <c r="V184" s="45"/>
      <c r="W184" s="53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2"/>
    </row>
    <row r="185" spans="6:35" x14ac:dyDescent="0.2">
      <c r="F185" s="45"/>
      <c r="G185" s="53"/>
      <c r="H185" s="45"/>
      <c r="I185" s="53"/>
      <c r="J185" s="45"/>
      <c r="K185" s="53"/>
      <c r="L185" s="45"/>
      <c r="M185" s="53"/>
      <c r="N185" s="45"/>
      <c r="O185" s="53"/>
      <c r="P185" s="45"/>
      <c r="Q185" s="53"/>
      <c r="R185" s="45"/>
      <c r="S185" s="53"/>
      <c r="T185" s="45"/>
      <c r="U185" s="53"/>
      <c r="V185" s="45"/>
      <c r="W185" s="53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2"/>
    </row>
    <row r="186" spans="6:35" x14ac:dyDescent="0.2">
      <c r="F186" s="45"/>
      <c r="G186" s="53"/>
      <c r="H186" s="45"/>
      <c r="I186" s="53"/>
      <c r="J186" s="45"/>
      <c r="K186" s="53"/>
      <c r="L186" s="45"/>
      <c r="M186" s="53"/>
      <c r="N186" s="45"/>
      <c r="O186" s="53"/>
      <c r="P186" s="45"/>
      <c r="Q186" s="53"/>
      <c r="R186" s="45"/>
      <c r="S186" s="53"/>
      <c r="T186" s="45"/>
      <c r="U186" s="53"/>
      <c r="V186" s="45"/>
      <c r="W186" s="53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2"/>
    </row>
    <row r="187" spans="6:35" x14ac:dyDescent="0.2">
      <c r="F187" s="45"/>
      <c r="G187" s="53"/>
      <c r="H187" s="45"/>
      <c r="I187" s="53"/>
      <c r="J187" s="45"/>
      <c r="K187" s="53"/>
      <c r="L187" s="45"/>
      <c r="M187" s="53"/>
      <c r="N187" s="45"/>
      <c r="O187" s="53"/>
      <c r="P187" s="45"/>
      <c r="Q187" s="53"/>
      <c r="R187" s="45"/>
      <c r="S187" s="53"/>
      <c r="T187" s="45"/>
      <c r="U187" s="53"/>
      <c r="V187" s="45"/>
      <c r="W187" s="53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2"/>
    </row>
    <row r="188" spans="6:35" x14ac:dyDescent="0.2">
      <c r="F188" s="45"/>
      <c r="G188" s="53"/>
      <c r="H188" s="45"/>
      <c r="I188" s="53"/>
      <c r="J188" s="45"/>
      <c r="K188" s="53"/>
      <c r="L188" s="45"/>
      <c r="M188" s="53"/>
      <c r="N188" s="45"/>
      <c r="O188" s="53"/>
      <c r="P188" s="45"/>
      <c r="Q188" s="53"/>
      <c r="R188" s="45"/>
      <c r="S188" s="53"/>
      <c r="T188" s="45"/>
      <c r="U188" s="53"/>
      <c r="V188" s="45"/>
      <c r="W188" s="53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2"/>
    </row>
    <row r="189" spans="6:35" x14ac:dyDescent="0.2">
      <c r="F189" s="45"/>
      <c r="G189" s="53"/>
      <c r="H189" s="45"/>
      <c r="I189" s="53"/>
      <c r="J189" s="45"/>
      <c r="K189" s="53"/>
      <c r="L189" s="45"/>
      <c r="M189" s="53"/>
      <c r="N189" s="45"/>
      <c r="O189" s="53"/>
      <c r="P189" s="45"/>
      <c r="Q189" s="53"/>
      <c r="R189" s="45"/>
      <c r="S189" s="53"/>
      <c r="T189" s="45"/>
      <c r="U189" s="53"/>
      <c r="V189" s="45"/>
      <c r="W189" s="53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2"/>
    </row>
    <row r="190" spans="6:35" x14ac:dyDescent="0.2">
      <c r="F190" s="45"/>
      <c r="G190" s="53"/>
      <c r="H190" s="45"/>
      <c r="I190" s="53"/>
      <c r="J190" s="45"/>
      <c r="K190" s="53"/>
      <c r="L190" s="45"/>
      <c r="M190" s="53"/>
      <c r="N190" s="45"/>
      <c r="O190" s="53"/>
      <c r="P190" s="45"/>
      <c r="Q190" s="53"/>
      <c r="R190" s="45"/>
      <c r="S190" s="53"/>
      <c r="T190" s="45"/>
      <c r="U190" s="53"/>
      <c r="V190" s="45"/>
      <c r="W190" s="53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2"/>
    </row>
    <row r="191" spans="6:35" x14ac:dyDescent="0.2">
      <c r="F191" s="45"/>
      <c r="G191" s="53"/>
      <c r="H191" s="45"/>
      <c r="I191" s="53"/>
      <c r="J191" s="45"/>
      <c r="K191" s="53"/>
      <c r="L191" s="45"/>
      <c r="M191" s="53"/>
      <c r="N191" s="45"/>
      <c r="O191" s="53"/>
      <c r="P191" s="45"/>
      <c r="Q191" s="53"/>
      <c r="R191" s="45"/>
      <c r="S191" s="53"/>
      <c r="T191" s="45"/>
      <c r="U191" s="53"/>
      <c r="V191" s="45"/>
      <c r="W191" s="53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2"/>
    </row>
    <row r="192" spans="6:35" x14ac:dyDescent="0.2">
      <c r="F192" s="45"/>
      <c r="G192" s="53"/>
      <c r="H192" s="45"/>
      <c r="I192" s="53"/>
      <c r="J192" s="45"/>
      <c r="K192" s="53"/>
      <c r="L192" s="45"/>
      <c r="M192" s="53"/>
      <c r="N192" s="45"/>
      <c r="O192" s="53"/>
      <c r="P192" s="45"/>
      <c r="Q192" s="53"/>
      <c r="R192" s="45"/>
      <c r="S192" s="53"/>
      <c r="T192" s="45"/>
      <c r="U192" s="53"/>
      <c r="V192" s="45"/>
      <c r="W192" s="53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2"/>
    </row>
    <row r="193" spans="6:35" x14ac:dyDescent="0.2">
      <c r="F193" s="45"/>
      <c r="G193" s="53"/>
      <c r="H193" s="45"/>
      <c r="I193" s="53"/>
      <c r="J193" s="45"/>
      <c r="K193" s="53"/>
      <c r="L193" s="45"/>
      <c r="M193" s="53"/>
      <c r="N193" s="45"/>
      <c r="O193" s="53"/>
      <c r="P193" s="45"/>
      <c r="Q193" s="53"/>
      <c r="R193" s="45"/>
      <c r="S193" s="53"/>
      <c r="T193" s="45"/>
      <c r="U193" s="53"/>
      <c r="V193" s="45"/>
      <c r="W193" s="53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2"/>
    </row>
    <row r="194" spans="6:35" x14ac:dyDescent="0.2">
      <c r="F194" s="45"/>
      <c r="G194" s="53"/>
      <c r="H194" s="45"/>
      <c r="I194" s="53"/>
      <c r="J194" s="45"/>
      <c r="K194" s="53"/>
      <c r="L194" s="45"/>
      <c r="M194" s="53"/>
      <c r="N194" s="45"/>
      <c r="O194" s="53"/>
      <c r="P194" s="45"/>
      <c r="Q194" s="53"/>
      <c r="R194" s="45"/>
      <c r="S194" s="53"/>
      <c r="T194" s="45"/>
      <c r="U194" s="53"/>
      <c r="V194" s="45"/>
      <c r="W194" s="53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2"/>
    </row>
    <row r="195" spans="6:35" x14ac:dyDescent="0.2">
      <c r="F195" s="45"/>
      <c r="G195" s="53"/>
      <c r="H195" s="45"/>
      <c r="I195" s="53"/>
      <c r="J195" s="45"/>
      <c r="K195" s="53"/>
      <c r="L195" s="45"/>
      <c r="M195" s="53"/>
      <c r="N195" s="45"/>
      <c r="O195" s="53"/>
      <c r="P195" s="45"/>
      <c r="Q195" s="53"/>
      <c r="R195" s="45"/>
      <c r="S195" s="53"/>
      <c r="T195" s="45"/>
      <c r="U195" s="53"/>
      <c r="V195" s="45"/>
      <c r="W195" s="53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2"/>
    </row>
    <row r="196" spans="6:35" x14ac:dyDescent="0.2">
      <c r="F196" s="45"/>
      <c r="G196" s="53"/>
      <c r="H196" s="45"/>
      <c r="I196" s="53"/>
      <c r="J196" s="45"/>
      <c r="K196" s="53"/>
      <c r="L196" s="45"/>
      <c r="M196" s="53"/>
      <c r="N196" s="45"/>
      <c r="O196" s="53"/>
      <c r="P196" s="45"/>
      <c r="Q196" s="53"/>
      <c r="R196" s="45"/>
      <c r="S196" s="53"/>
      <c r="T196" s="45"/>
      <c r="U196" s="53"/>
      <c r="V196" s="45"/>
      <c r="W196" s="53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2"/>
    </row>
    <row r="197" spans="6:35" x14ac:dyDescent="0.2">
      <c r="F197" s="45"/>
      <c r="G197" s="53"/>
      <c r="H197" s="45"/>
      <c r="I197" s="53"/>
      <c r="J197" s="45"/>
      <c r="K197" s="53"/>
      <c r="L197" s="45"/>
      <c r="M197" s="53"/>
      <c r="N197" s="45"/>
      <c r="O197" s="53"/>
      <c r="P197" s="45"/>
      <c r="Q197" s="53"/>
      <c r="R197" s="45"/>
      <c r="S197" s="53"/>
      <c r="T197" s="45"/>
      <c r="U197" s="53"/>
      <c r="V197" s="45"/>
      <c r="W197" s="53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2"/>
    </row>
    <row r="198" spans="6:35" x14ac:dyDescent="0.2">
      <c r="F198" s="45"/>
      <c r="G198" s="53"/>
      <c r="H198" s="45"/>
      <c r="I198" s="53"/>
      <c r="J198" s="45"/>
      <c r="K198" s="53"/>
      <c r="L198" s="45"/>
      <c r="M198" s="53"/>
      <c r="N198" s="45"/>
      <c r="O198" s="53"/>
      <c r="P198" s="45"/>
      <c r="Q198" s="53"/>
      <c r="R198" s="45"/>
      <c r="S198" s="53"/>
      <c r="T198" s="45"/>
      <c r="U198" s="53"/>
      <c r="V198" s="45"/>
      <c r="W198" s="53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2"/>
    </row>
    <row r="199" spans="6:35" x14ac:dyDescent="0.2">
      <c r="F199" s="45"/>
      <c r="G199" s="53"/>
      <c r="H199" s="45"/>
      <c r="I199" s="53"/>
      <c r="J199" s="45"/>
      <c r="K199" s="53"/>
      <c r="L199" s="45"/>
      <c r="M199" s="53"/>
      <c r="N199" s="45"/>
      <c r="O199" s="53"/>
      <c r="P199" s="45"/>
      <c r="Q199" s="53"/>
      <c r="R199" s="45"/>
      <c r="S199" s="53"/>
      <c r="T199" s="45"/>
      <c r="U199" s="53"/>
      <c r="V199" s="45"/>
      <c r="W199" s="53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2"/>
    </row>
    <row r="200" spans="6:35" x14ac:dyDescent="0.2">
      <c r="F200" s="45"/>
      <c r="G200" s="53"/>
      <c r="H200" s="45"/>
      <c r="I200" s="53"/>
      <c r="J200" s="45"/>
      <c r="K200" s="53"/>
      <c r="L200" s="45"/>
      <c r="M200" s="53"/>
      <c r="N200" s="45"/>
      <c r="O200" s="53"/>
      <c r="P200" s="45"/>
      <c r="Q200" s="53"/>
      <c r="R200" s="45"/>
      <c r="S200" s="53"/>
      <c r="T200" s="45"/>
      <c r="U200" s="53"/>
      <c r="V200" s="45"/>
      <c r="W200" s="53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2"/>
    </row>
    <row r="201" spans="6:35" x14ac:dyDescent="0.2">
      <c r="F201" s="45"/>
      <c r="G201" s="53"/>
      <c r="H201" s="45"/>
      <c r="I201" s="53"/>
      <c r="J201" s="45"/>
      <c r="K201" s="53"/>
      <c r="L201" s="45"/>
      <c r="M201" s="53"/>
      <c r="N201" s="45"/>
      <c r="O201" s="53"/>
      <c r="P201" s="45"/>
      <c r="Q201" s="53"/>
      <c r="R201" s="45"/>
      <c r="S201" s="53"/>
      <c r="T201" s="45"/>
      <c r="U201" s="53"/>
      <c r="V201" s="45"/>
      <c r="W201" s="53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2"/>
    </row>
    <row r="202" spans="6:35" x14ac:dyDescent="0.2">
      <c r="F202" s="45"/>
      <c r="G202" s="53"/>
      <c r="H202" s="45"/>
      <c r="I202" s="53"/>
      <c r="J202" s="45"/>
      <c r="K202" s="53"/>
      <c r="L202" s="45"/>
      <c r="M202" s="53"/>
      <c r="N202" s="45"/>
      <c r="O202" s="53"/>
      <c r="P202" s="45"/>
      <c r="Q202" s="53"/>
      <c r="R202" s="45"/>
      <c r="S202" s="53"/>
      <c r="T202" s="45"/>
      <c r="U202" s="53"/>
      <c r="V202" s="45"/>
      <c r="W202" s="53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2"/>
    </row>
    <row r="203" spans="6:35" x14ac:dyDescent="0.2">
      <c r="F203" s="45"/>
      <c r="G203" s="53"/>
      <c r="H203" s="45"/>
      <c r="I203" s="53"/>
      <c r="J203" s="45"/>
      <c r="K203" s="53"/>
      <c r="L203" s="45"/>
      <c r="M203" s="53"/>
      <c r="N203" s="45"/>
      <c r="O203" s="53"/>
      <c r="P203" s="45"/>
      <c r="Q203" s="53"/>
      <c r="R203" s="45"/>
      <c r="S203" s="53"/>
      <c r="T203" s="45"/>
      <c r="U203" s="53"/>
      <c r="V203" s="45"/>
      <c r="W203" s="53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2"/>
    </row>
    <row r="204" spans="6:35" x14ac:dyDescent="0.2">
      <c r="F204" s="45"/>
      <c r="G204" s="53"/>
      <c r="H204" s="45"/>
      <c r="I204" s="53"/>
      <c r="J204" s="45"/>
      <c r="K204" s="53"/>
      <c r="L204" s="45"/>
      <c r="M204" s="53"/>
      <c r="N204" s="45"/>
      <c r="O204" s="53"/>
      <c r="P204" s="45"/>
      <c r="Q204" s="53"/>
      <c r="R204" s="45"/>
      <c r="S204" s="53"/>
      <c r="T204" s="45"/>
      <c r="U204" s="53"/>
      <c r="V204" s="45"/>
      <c r="W204" s="53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2"/>
    </row>
    <row r="205" spans="6:35" x14ac:dyDescent="0.2">
      <c r="F205" s="45"/>
      <c r="G205" s="53"/>
      <c r="H205" s="45"/>
      <c r="I205" s="53"/>
      <c r="J205" s="45"/>
      <c r="K205" s="53"/>
      <c r="L205" s="45"/>
      <c r="M205" s="53"/>
      <c r="N205" s="45"/>
      <c r="O205" s="53"/>
      <c r="P205" s="45"/>
      <c r="Q205" s="53"/>
      <c r="R205" s="45"/>
      <c r="S205" s="53"/>
      <c r="T205" s="45"/>
      <c r="U205" s="53"/>
      <c r="V205" s="45"/>
      <c r="W205" s="53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2"/>
    </row>
    <row r="206" spans="6:35" x14ac:dyDescent="0.2">
      <c r="F206" s="45"/>
      <c r="G206" s="53"/>
      <c r="H206" s="45"/>
      <c r="I206" s="53"/>
      <c r="J206" s="45"/>
      <c r="K206" s="53"/>
      <c r="L206" s="45"/>
      <c r="M206" s="53"/>
      <c r="N206" s="45"/>
      <c r="O206" s="53"/>
      <c r="P206" s="45"/>
      <c r="Q206" s="53"/>
      <c r="R206" s="45"/>
      <c r="S206" s="53"/>
      <c r="T206" s="45"/>
      <c r="U206" s="53"/>
      <c r="V206" s="45"/>
      <c r="W206" s="53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2"/>
    </row>
    <row r="207" spans="6:35" x14ac:dyDescent="0.2">
      <c r="F207" s="45"/>
      <c r="G207" s="53"/>
      <c r="H207" s="45"/>
      <c r="I207" s="53"/>
      <c r="J207" s="45"/>
      <c r="K207" s="53"/>
      <c r="L207" s="45"/>
      <c r="M207" s="53"/>
      <c r="N207" s="45"/>
      <c r="O207" s="53"/>
      <c r="P207" s="45"/>
      <c r="Q207" s="53"/>
      <c r="R207" s="45"/>
      <c r="S207" s="53"/>
      <c r="T207" s="45"/>
      <c r="U207" s="53"/>
      <c r="V207" s="45"/>
      <c r="W207" s="53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2"/>
    </row>
    <row r="208" spans="6:35" x14ac:dyDescent="0.2">
      <c r="F208" s="45"/>
      <c r="G208" s="53"/>
      <c r="H208" s="45"/>
      <c r="I208" s="53"/>
      <c r="J208" s="45"/>
      <c r="K208" s="53"/>
      <c r="L208" s="45"/>
      <c r="M208" s="53"/>
      <c r="N208" s="45"/>
      <c r="O208" s="53"/>
      <c r="P208" s="45"/>
      <c r="Q208" s="53"/>
      <c r="R208" s="45"/>
      <c r="S208" s="53"/>
      <c r="T208" s="45"/>
      <c r="U208" s="53"/>
      <c r="V208" s="45"/>
      <c r="W208" s="53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2"/>
    </row>
    <row r="209" spans="6:35" x14ac:dyDescent="0.2">
      <c r="F209" s="45"/>
      <c r="G209" s="53"/>
      <c r="H209" s="45"/>
      <c r="I209" s="53"/>
      <c r="J209" s="45"/>
      <c r="K209" s="53"/>
      <c r="L209" s="45"/>
      <c r="M209" s="53"/>
      <c r="N209" s="45"/>
      <c r="O209" s="53"/>
      <c r="P209" s="45"/>
      <c r="Q209" s="53"/>
      <c r="R209" s="45"/>
      <c r="S209" s="53"/>
      <c r="T209" s="45"/>
      <c r="U209" s="53"/>
      <c r="V209" s="45"/>
      <c r="W209" s="53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2"/>
    </row>
    <row r="210" spans="6:35" x14ac:dyDescent="0.2">
      <c r="F210" s="45"/>
      <c r="G210" s="53"/>
      <c r="H210" s="45"/>
      <c r="I210" s="53"/>
      <c r="J210" s="45"/>
      <c r="K210" s="53"/>
      <c r="L210" s="45"/>
      <c r="M210" s="53"/>
      <c r="N210" s="45"/>
      <c r="O210" s="53"/>
      <c r="P210" s="45"/>
      <c r="Q210" s="53"/>
      <c r="R210" s="45"/>
      <c r="S210" s="53"/>
      <c r="T210" s="45"/>
      <c r="U210" s="53"/>
      <c r="V210" s="45"/>
      <c r="W210" s="53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2"/>
    </row>
    <row r="211" spans="6:35" x14ac:dyDescent="0.2">
      <c r="F211" s="45"/>
      <c r="G211" s="53"/>
      <c r="H211" s="45"/>
      <c r="I211" s="53"/>
      <c r="J211" s="45"/>
      <c r="K211" s="53"/>
      <c r="L211" s="45"/>
      <c r="M211" s="53"/>
      <c r="N211" s="45"/>
      <c r="O211" s="53"/>
      <c r="P211" s="45"/>
      <c r="Q211" s="53"/>
      <c r="R211" s="45"/>
      <c r="S211" s="53"/>
      <c r="T211" s="45"/>
      <c r="U211" s="53"/>
      <c r="V211" s="45"/>
      <c r="W211" s="53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2"/>
    </row>
    <row r="212" spans="6:35" x14ac:dyDescent="0.2">
      <c r="F212" s="45"/>
      <c r="G212" s="53"/>
      <c r="H212" s="45"/>
      <c r="I212" s="53"/>
      <c r="J212" s="45"/>
      <c r="K212" s="53"/>
      <c r="L212" s="45"/>
      <c r="M212" s="53"/>
      <c r="N212" s="45"/>
      <c r="O212" s="53"/>
      <c r="P212" s="45"/>
      <c r="Q212" s="53"/>
      <c r="R212" s="45"/>
      <c r="S212" s="53"/>
      <c r="T212" s="45"/>
      <c r="U212" s="53"/>
      <c r="V212" s="45"/>
      <c r="W212" s="53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2"/>
    </row>
    <row r="213" spans="6:35" x14ac:dyDescent="0.2">
      <c r="F213" s="45"/>
      <c r="G213" s="53"/>
      <c r="H213" s="45"/>
      <c r="I213" s="53"/>
      <c r="J213" s="45"/>
      <c r="K213" s="53"/>
      <c r="L213" s="45"/>
      <c r="M213" s="53"/>
      <c r="N213" s="45"/>
      <c r="O213" s="53"/>
      <c r="P213" s="45"/>
      <c r="Q213" s="53"/>
      <c r="R213" s="45"/>
      <c r="S213" s="53"/>
      <c r="T213" s="45"/>
      <c r="U213" s="53"/>
      <c r="V213" s="45"/>
      <c r="W213" s="53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2"/>
    </row>
    <row r="214" spans="6:35" x14ac:dyDescent="0.2">
      <c r="F214" s="45"/>
      <c r="G214" s="53"/>
      <c r="H214" s="45"/>
      <c r="I214" s="53"/>
      <c r="J214" s="45"/>
      <c r="K214" s="53"/>
      <c r="L214" s="45"/>
      <c r="M214" s="53"/>
      <c r="N214" s="45"/>
      <c r="O214" s="53"/>
      <c r="P214" s="45"/>
      <c r="Q214" s="53"/>
      <c r="R214" s="45"/>
      <c r="S214" s="53"/>
      <c r="T214" s="45"/>
      <c r="U214" s="53"/>
      <c r="V214" s="45"/>
      <c r="W214" s="53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2"/>
    </row>
    <row r="215" spans="6:35" x14ac:dyDescent="0.2">
      <c r="F215" s="45"/>
      <c r="G215" s="53"/>
      <c r="H215" s="45"/>
      <c r="I215" s="53"/>
      <c r="J215" s="45"/>
      <c r="K215" s="53"/>
      <c r="L215" s="45"/>
      <c r="M215" s="53"/>
      <c r="N215" s="45"/>
      <c r="O215" s="53"/>
      <c r="P215" s="45"/>
      <c r="Q215" s="53"/>
      <c r="R215" s="45"/>
      <c r="S215" s="53"/>
      <c r="T215" s="45"/>
      <c r="U215" s="53"/>
      <c r="V215" s="45"/>
      <c r="W215" s="53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2"/>
    </row>
    <row r="216" spans="6:35" x14ac:dyDescent="0.2">
      <c r="F216" s="45"/>
      <c r="G216" s="53"/>
      <c r="H216" s="45"/>
      <c r="I216" s="53"/>
      <c r="J216" s="45"/>
      <c r="K216" s="53"/>
      <c r="L216" s="45"/>
      <c r="M216" s="53"/>
      <c r="N216" s="45"/>
      <c r="O216" s="53"/>
      <c r="P216" s="45"/>
      <c r="Q216" s="53"/>
      <c r="R216" s="45"/>
      <c r="S216" s="53"/>
      <c r="T216" s="45"/>
      <c r="U216" s="53"/>
      <c r="V216" s="45"/>
      <c r="W216" s="53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2"/>
    </row>
    <row r="217" spans="6:35" x14ac:dyDescent="0.2">
      <c r="F217" s="45"/>
      <c r="G217" s="53"/>
      <c r="H217" s="45"/>
      <c r="I217" s="53"/>
      <c r="J217" s="45"/>
      <c r="K217" s="53"/>
      <c r="L217" s="45"/>
      <c r="M217" s="53"/>
      <c r="N217" s="45"/>
      <c r="O217" s="53"/>
      <c r="P217" s="45"/>
      <c r="Q217" s="53"/>
      <c r="R217" s="45"/>
      <c r="S217" s="53"/>
      <c r="T217" s="45"/>
      <c r="U217" s="53"/>
      <c r="V217" s="45"/>
      <c r="W217" s="53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2"/>
    </row>
    <row r="218" spans="6:35" x14ac:dyDescent="0.2">
      <c r="F218" s="45"/>
      <c r="G218" s="53"/>
      <c r="H218" s="45"/>
      <c r="I218" s="53"/>
      <c r="J218" s="45"/>
      <c r="K218" s="53"/>
      <c r="L218" s="45"/>
      <c r="M218" s="53"/>
      <c r="N218" s="45"/>
      <c r="O218" s="53"/>
      <c r="P218" s="45"/>
      <c r="Q218" s="53"/>
      <c r="R218" s="45"/>
      <c r="S218" s="53"/>
      <c r="T218" s="45"/>
      <c r="U218" s="53"/>
      <c r="V218" s="45"/>
      <c r="W218" s="53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2"/>
    </row>
    <row r="219" spans="6:35" x14ac:dyDescent="0.2">
      <c r="F219" s="45"/>
      <c r="G219" s="53"/>
      <c r="H219" s="45"/>
      <c r="I219" s="53"/>
      <c r="J219" s="45"/>
      <c r="K219" s="53"/>
      <c r="L219" s="45"/>
      <c r="M219" s="53"/>
      <c r="N219" s="45"/>
      <c r="O219" s="53"/>
      <c r="P219" s="45"/>
      <c r="Q219" s="53"/>
      <c r="R219" s="45"/>
      <c r="S219" s="53"/>
      <c r="T219" s="45"/>
      <c r="U219" s="53"/>
      <c r="V219" s="45"/>
      <c r="W219" s="53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2"/>
    </row>
    <row r="220" spans="6:35" x14ac:dyDescent="0.2">
      <c r="F220" s="45"/>
      <c r="G220" s="53"/>
      <c r="H220" s="45"/>
      <c r="I220" s="53"/>
      <c r="J220" s="45"/>
      <c r="K220" s="53"/>
      <c r="L220" s="45"/>
      <c r="M220" s="53"/>
      <c r="N220" s="45"/>
      <c r="O220" s="53"/>
      <c r="P220" s="45"/>
      <c r="Q220" s="53"/>
      <c r="R220" s="45"/>
      <c r="S220" s="53"/>
      <c r="T220" s="45"/>
      <c r="U220" s="53"/>
      <c r="V220" s="45"/>
      <c r="W220" s="53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2"/>
    </row>
    <row r="221" spans="6:35" x14ac:dyDescent="0.2">
      <c r="F221" s="45"/>
      <c r="G221" s="53"/>
      <c r="H221" s="45"/>
      <c r="I221" s="53"/>
      <c r="J221" s="45"/>
      <c r="K221" s="53"/>
      <c r="L221" s="45"/>
      <c r="M221" s="53"/>
      <c r="N221" s="45"/>
      <c r="O221" s="53"/>
      <c r="P221" s="45"/>
      <c r="Q221" s="53"/>
      <c r="R221" s="45"/>
      <c r="S221" s="53"/>
      <c r="T221" s="45"/>
      <c r="U221" s="53"/>
      <c r="V221" s="45"/>
      <c r="W221" s="53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2"/>
    </row>
    <row r="222" spans="6:35" x14ac:dyDescent="0.2">
      <c r="F222" s="45"/>
      <c r="G222" s="53"/>
      <c r="H222" s="45"/>
      <c r="I222" s="53"/>
      <c r="J222" s="45"/>
      <c r="K222" s="53"/>
      <c r="L222" s="45"/>
      <c r="M222" s="53"/>
      <c r="N222" s="45"/>
      <c r="O222" s="53"/>
      <c r="P222" s="45"/>
      <c r="Q222" s="53"/>
      <c r="R222" s="45"/>
      <c r="S222" s="53"/>
      <c r="T222" s="45"/>
      <c r="U222" s="53"/>
      <c r="V222" s="45"/>
      <c r="W222" s="53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2"/>
    </row>
    <row r="223" spans="6:35" x14ac:dyDescent="0.2">
      <c r="F223" s="45"/>
      <c r="G223" s="53"/>
      <c r="H223" s="45"/>
      <c r="I223" s="53"/>
      <c r="J223" s="45"/>
      <c r="K223" s="53"/>
      <c r="L223" s="45"/>
      <c r="M223" s="53"/>
      <c r="N223" s="45"/>
      <c r="O223" s="53"/>
      <c r="P223" s="45"/>
      <c r="Q223" s="53"/>
      <c r="R223" s="45"/>
      <c r="S223" s="53"/>
      <c r="T223" s="45"/>
      <c r="U223" s="53"/>
      <c r="V223" s="45"/>
      <c r="W223" s="53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2"/>
    </row>
    <row r="224" spans="6:35" x14ac:dyDescent="0.2">
      <c r="F224" s="45"/>
      <c r="G224" s="53"/>
      <c r="H224" s="45"/>
      <c r="I224" s="53"/>
      <c r="J224" s="45"/>
      <c r="K224" s="53"/>
      <c r="L224" s="45"/>
      <c r="M224" s="53"/>
      <c r="N224" s="45"/>
      <c r="O224" s="53"/>
      <c r="P224" s="45"/>
      <c r="Q224" s="53"/>
      <c r="R224" s="45"/>
      <c r="S224" s="53"/>
      <c r="T224" s="45"/>
      <c r="U224" s="53"/>
      <c r="V224" s="45"/>
      <c r="W224" s="53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2"/>
    </row>
    <row r="225" spans="6:35" x14ac:dyDescent="0.2">
      <c r="F225" s="45"/>
      <c r="G225" s="53"/>
      <c r="H225" s="45"/>
      <c r="I225" s="53"/>
      <c r="J225" s="45"/>
      <c r="K225" s="53"/>
      <c r="L225" s="45"/>
      <c r="M225" s="53"/>
      <c r="N225" s="45"/>
      <c r="O225" s="53"/>
      <c r="P225" s="45"/>
      <c r="Q225" s="53"/>
      <c r="R225" s="45"/>
      <c r="S225" s="53"/>
      <c r="T225" s="45"/>
      <c r="U225" s="53"/>
      <c r="V225" s="45"/>
      <c r="W225" s="53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2"/>
    </row>
    <row r="226" spans="6:35" x14ac:dyDescent="0.2">
      <c r="F226" s="45"/>
      <c r="G226" s="53"/>
      <c r="H226" s="45"/>
      <c r="I226" s="53"/>
      <c r="J226" s="45"/>
      <c r="K226" s="53"/>
      <c r="L226" s="45"/>
      <c r="M226" s="53"/>
      <c r="N226" s="45"/>
      <c r="O226" s="53"/>
      <c r="P226" s="45"/>
      <c r="Q226" s="53"/>
      <c r="R226" s="45"/>
      <c r="S226" s="53"/>
      <c r="T226" s="45"/>
      <c r="U226" s="53"/>
      <c r="V226" s="45"/>
      <c r="W226" s="53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2"/>
    </row>
    <row r="227" spans="6:35" x14ac:dyDescent="0.2">
      <c r="F227" s="45"/>
      <c r="G227" s="53"/>
      <c r="H227" s="45"/>
      <c r="I227" s="53"/>
      <c r="J227" s="45"/>
      <c r="K227" s="53"/>
      <c r="L227" s="45"/>
      <c r="M227" s="53"/>
      <c r="N227" s="45"/>
      <c r="O227" s="53"/>
      <c r="P227" s="45"/>
      <c r="Q227" s="53"/>
      <c r="R227" s="45"/>
      <c r="S227" s="53"/>
      <c r="T227" s="45"/>
      <c r="U227" s="53"/>
      <c r="V227" s="45"/>
      <c r="W227" s="53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2"/>
    </row>
    <row r="228" spans="6:35" x14ac:dyDescent="0.2">
      <c r="F228" s="45"/>
      <c r="G228" s="53"/>
      <c r="H228" s="45"/>
      <c r="I228" s="53"/>
      <c r="J228" s="45"/>
      <c r="K228" s="53"/>
      <c r="L228" s="45"/>
      <c r="M228" s="53"/>
      <c r="N228" s="45"/>
      <c r="O228" s="53"/>
      <c r="P228" s="45"/>
      <c r="Q228" s="53"/>
      <c r="R228" s="45"/>
      <c r="S228" s="53"/>
      <c r="T228" s="45"/>
      <c r="U228" s="53"/>
      <c r="V228" s="45"/>
      <c r="W228" s="53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2"/>
    </row>
    <row r="229" spans="6:35" x14ac:dyDescent="0.2">
      <c r="F229" s="45"/>
      <c r="G229" s="53"/>
      <c r="H229" s="45"/>
      <c r="I229" s="53"/>
      <c r="J229" s="45"/>
      <c r="K229" s="53"/>
      <c r="L229" s="45"/>
      <c r="M229" s="53"/>
      <c r="N229" s="45"/>
      <c r="O229" s="53"/>
      <c r="P229" s="45"/>
      <c r="Q229" s="53"/>
      <c r="R229" s="45"/>
      <c r="S229" s="53"/>
      <c r="T229" s="45"/>
      <c r="U229" s="53"/>
      <c r="V229" s="45"/>
      <c r="W229" s="53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2"/>
    </row>
    <row r="230" spans="6:35" x14ac:dyDescent="0.2">
      <c r="F230" s="45"/>
      <c r="G230" s="53"/>
      <c r="H230" s="45"/>
      <c r="I230" s="53"/>
      <c r="J230" s="45"/>
      <c r="K230" s="53"/>
      <c r="L230" s="45"/>
      <c r="M230" s="53"/>
      <c r="N230" s="45"/>
      <c r="O230" s="53"/>
      <c r="P230" s="45"/>
      <c r="Q230" s="53"/>
      <c r="R230" s="45"/>
      <c r="S230" s="53"/>
      <c r="T230" s="45"/>
      <c r="U230" s="53"/>
      <c r="V230" s="45"/>
      <c r="W230" s="53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2"/>
    </row>
    <row r="231" spans="6:35" x14ac:dyDescent="0.2">
      <c r="F231" s="45"/>
      <c r="G231" s="53"/>
      <c r="H231" s="45"/>
      <c r="I231" s="53"/>
      <c r="J231" s="45"/>
      <c r="K231" s="53"/>
      <c r="L231" s="45"/>
      <c r="M231" s="53"/>
      <c r="N231" s="45"/>
      <c r="O231" s="53"/>
      <c r="P231" s="45"/>
      <c r="Q231" s="53"/>
      <c r="R231" s="45"/>
      <c r="S231" s="53"/>
      <c r="T231" s="45"/>
      <c r="U231" s="53"/>
      <c r="V231" s="45"/>
      <c r="W231" s="53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2"/>
    </row>
    <row r="232" spans="6:35" x14ac:dyDescent="0.2">
      <c r="F232" s="45"/>
      <c r="G232" s="53"/>
      <c r="H232" s="45"/>
      <c r="I232" s="53"/>
      <c r="J232" s="45"/>
      <c r="K232" s="53"/>
      <c r="L232" s="45"/>
      <c r="M232" s="53"/>
      <c r="N232" s="45"/>
      <c r="O232" s="53"/>
      <c r="P232" s="45"/>
      <c r="Q232" s="53"/>
      <c r="R232" s="45"/>
      <c r="S232" s="53"/>
      <c r="T232" s="45"/>
      <c r="U232" s="53"/>
      <c r="V232" s="45"/>
      <c r="W232" s="53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2"/>
    </row>
    <row r="233" spans="6:35" x14ac:dyDescent="0.2">
      <c r="F233" s="45"/>
      <c r="G233" s="53"/>
      <c r="H233" s="45"/>
      <c r="I233" s="53"/>
      <c r="J233" s="45"/>
      <c r="K233" s="53"/>
      <c r="L233" s="45"/>
      <c r="M233" s="53"/>
      <c r="N233" s="45"/>
      <c r="O233" s="53"/>
      <c r="P233" s="45"/>
      <c r="Q233" s="53"/>
      <c r="R233" s="45"/>
      <c r="S233" s="53"/>
      <c r="T233" s="45"/>
      <c r="U233" s="53"/>
      <c r="V233" s="45"/>
      <c r="W233" s="53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2"/>
    </row>
    <row r="234" spans="6:35" x14ac:dyDescent="0.2">
      <c r="F234" s="45"/>
      <c r="G234" s="53"/>
      <c r="H234" s="45"/>
      <c r="I234" s="53"/>
      <c r="J234" s="45"/>
      <c r="K234" s="53"/>
      <c r="L234" s="45"/>
      <c r="M234" s="53"/>
      <c r="N234" s="45"/>
      <c r="O234" s="53"/>
      <c r="P234" s="45"/>
      <c r="Q234" s="53"/>
      <c r="R234" s="45"/>
      <c r="S234" s="53"/>
      <c r="T234" s="45"/>
      <c r="U234" s="53"/>
      <c r="V234" s="45"/>
      <c r="W234" s="53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2"/>
    </row>
    <row r="235" spans="6:35" x14ac:dyDescent="0.2">
      <c r="F235" s="45"/>
      <c r="G235" s="53"/>
      <c r="H235" s="45"/>
      <c r="I235" s="53"/>
      <c r="J235" s="45"/>
      <c r="K235" s="53"/>
      <c r="L235" s="45"/>
      <c r="M235" s="53"/>
      <c r="N235" s="45"/>
      <c r="O235" s="53"/>
      <c r="P235" s="45"/>
      <c r="Q235" s="53"/>
      <c r="R235" s="45"/>
      <c r="S235" s="53"/>
      <c r="T235" s="45"/>
      <c r="U235" s="53"/>
      <c r="V235" s="45"/>
      <c r="W235" s="53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2"/>
    </row>
    <row r="236" spans="6:35" x14ac:dyDescent="0.2">
      <c r="F236" s="45"/>
      <c r="G236" s="53"/>
      <c r="H236" s="45"/>
      <c r="I236" s="53"/>
      <c r="J236" s="45"/>
      <c r="K236" s="53"/>
      <c r="L236" s="45"/>
      <c r="M236" s="53"/>
      <c r="N236" s="45"/>
      <c r="O236" s="53"/>
      <c r="P236" s="45"/>
      <c r="Q236" s="53"/>
      <c r="R236" s="45"/>
      <c r="S236" s="53"/>
      <c r="T236" s="45"/>
      <c r="U236" s="53"/>
      <c r="V236" s="45"/>
      <c r="W236" s="53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2"/>
    </row>
    <row r="237" spans="6:35" x14ac:dyDescent="0.2">
      <c r="F237" s="45"/>
      <c r="G237" s="53"/>
      <c r="H237" s="45"/>
      <c r="I237" s="53"/>
      <c r="J237" s="45"/>
      <c r="K237" s="53"/>
      <c r="L237" s="45"/>
      <c r="M237" s="53"/>
      <c r="N237" s="45"/>
      <c r="O237" s="53"/>
      <c r="P237" s="45"/>
      <c r="Q237" s="53"/>
      <c r="R237" s="45"/>
      <c r="S237" s="53"/>
      <c r="T237" s="45"/>
      <c r="U237" s="53"/>
      <c r="V237" s="45"/>
      <c r="W237" s="53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2"/>
    </row>
    <row r="238" spans="6:35" x14ac:dyDescent="0.2">
      <c r="F238" s="45"/>
      <c r="G238" s="53"/>
      <c r="H238" s="45"/>
      <c r="I238" s="53"/>
      <c r="J238" s="45"/>
      <c r="K238" s="53"/>
      <c r="L238" s="45"/>
      <c r="M238" s="53"/>
      <c r="N238" s="45"/>
      <c r="O238" s="53"/>
      <c r="P238" s="45"/>
      <c r="Q238" s="53"/>
      <c r="R238" s="45"/>
      <c r="S238" s="53"/>
      <c r="T238" s="45"/>
      <c r="U238" s="53"/>
      <c r="V238" s="45"/>
      <c r="W238" s="53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2"/>
    </row>
    <row r="239" spans="6:35" x14ac:dyDescent="0.2">
      <c r="F239" s="45"/>
      <c r="G239" s="53"/>
      <c r="H239" s="45"/>
      <c r="I239" s="53"/>
      <c r="J239" s="45"/>
      <c r="K239" s="53"/>
      <c r="L239" s="45"/>
      <c r="M239" s="53"/>
      <c r="N239" s="45"/>
      <c r="O239" s="53"/>
      <c r="P239" s="45"/>
      <c r="Q239" s="53"/>
      <c r="R239" s="45"/>
      <c r="S239" s="53"/>
      <c r="T239" s="45"/>
      <c r="U239" s="53"/>
      <c r="V239" s="45"/>
      <c r="W239" s="53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2"/>
    </row>
    <row r="240" spans="6:35" x14ac:dyDescent="0.2">
      <c r="F240" s="45"/>
      <c r="G240" s="53"/>
      <c r="H240" s="45"/>
      <c r="I240" s="53"/>
      <c r="J240" s="45"/>
      <c r="K240" s="53"/>
      <c r="L240" s="45"/>
      <c r="M240" s="53"/>
      <c r="N240" s="45"/>
      <c r="O240" s="53"/>
      <c r="P240" s="45"/>
      <c r="Q240" s="53"/>
      <c r="R240" s="45"/>
      <c r="S240" s="53"/>
      <c r="T240" s="45"/>
      <c r="U240" s="53"/>
      <c r="V240" s="45"/>
      <c r="W240" s="53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2"/>
    </row>
    <row r="241" spans="6:35" x14ac:dyDescent="0.2">
      <c r="F241" s="45"/>
      <c r="G241" s="53"/>
      <c r="H241" s="45"/>
      <c r="I241" s="53"/>
      <c r="J241" s="45"/>
      <c r="K241" s="53"/>
      <c r="L241" s="45"/>
      <c r="M241" s="53"/>
      <c r="N241" s="45"/>
      <c r="O241" s="53"/>
      <c r="P241" s="45"/>
      <c r="Q241" s="53"/>
      <c r="R241" s="45"/>
      <c r="S241" s="53"/>
      <c r="T241" s="45"/>
      <c r="U241" s="53"/>
      <c r="V241" s="45"/>
      <c r="W241" s="53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2"/>
    </row>
    <row r="242" spans="6:35" x14ac:dyDescent="0.2">
      <c r="F242" s="45"/>
      <c r="G242" s="53"/>
      <c r="H242" s="45"/>
      <c r="I242" s="53"/>
      <c r="J242" s="45"/>
      <c r="K242" s="53"/>
      <c r="L242" s="45"/>
      <c r="M242" s="53"/>
      <c r="N242" s="45"/>
      <c r="O242" s="53"/>
      <c r="P242" s="45"/>
      <c r="Q242" s="53"/>
      <c r="R242" s="45"/>
      <c r="S242" s="53"/>
      <c r="T242" s="45"/>
      <c r="U242" s="53"/>
      <c r="V242" s="45"/>
      <c r="W242" s="53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2"/>
    </row>
    <row r="243" spans="6:35" x14ac:dyDescent="0.2">
      <c r="F243" s="45"/>
      <c r="G243" s="53"/>
      <c r="H243" s="45"/>
      <c r="I243" s="53"/>
      <c r="J243" s="45"/>
      <c r="K243" s="53"/>
      <c r="L243" s="45"/>
      <c r="M243" s="53"/>
      <c r="N243" s="45"/>
      <c r="O243" s="53"/>
      <c r="P243" s="45"/>
      <c r="Q243" s="53"/>
      <c r="R243" s="45"/>
      <c r="S243" s="53"/>
      <c r="T243" s="45"/>
      <c r="U243" s="53"/>
      <c r="V243" s="45"/>
      <c r="W243" s="53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2"/>
    </row>
    <row r="244" spans="6:35" x14ac:dyDescent="0.2">
      <c r="F244" s="45"/>
      <c r="G244" s="53"/>
      <c r="H244" s="45"/>
      <c r="I244" s="53"/>
      <c r="J244" s="45"/>
      <c r="K244" s="53"/>
      <c r="L244" s="45"/>
      <c r="M244" s="53"/>
      <c r="N244" s="45"/>
      <c r="O244" s="53"/>
      <c r="P244" s="45"/>
      <c r="Q244" s="53"/>
      <c r="R244" s="45"/>
      <c r="S244" s="53"/>
      <c r="T244" s="45"/>
      <c r="U244" s="53"/>
      <c r="V244" s="45"/>
      <c r="W244" s="53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2"/>
    </row>
    <row r="245" spans="6:35" x14ac:dyDescent="0.2">
      <c r="F245" s="45"/>
      <c r="G245" s="53"/>
      <c r="H245" s="45"/>
      <c r="I245" s="53"/>
      <c r="J245" s="45"/>
      <c r="K245" s="53"/>
      <c r="L245" s="45"/>
      <c r="M245" s="53"/>
      <c r="N245" s="45"/>
      <c r="O245" s="53"/>
      <c r="P245" s="45"/>
      <c r="Q245" s="53"/>
      <c r="R245" s="45"/>
      <c r="S245" s="53"/>
      <c r="T245" s="45"/>
      <c r="U245" s="53"/>
      <c r="V245" s="45"/>
      <c r="W245" s="53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2"/>
    </row>
    <row r="246" spans="6:35" x14ac:dyDescent="0.2">
      <c r="F246" s="45"/>
      <c r="G246" s="53"/>
      <c r="H246" s="45"/>
      <c r="I246" s="53"/>
      <c r="J246" s="45"/>
      <c r="K246" s="53"/>
      <c r="L246" s="45"/>
      <c r="M246" s="53"/>
      <c r="N246" s="45"/>
      <c r="O246" s="53"/>
      <c r="P246" s="45"/>
      <c r="Q246" s="53"/>
      <c r="R246" s="45"/>
      <c r="S246" s="53"/>
      <c r="T246" s="45"/>
      <c r="U246" s="53"/>
      <c r="V246" s="45"/>
      <c r="W246" s="53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2"/>
    </row>
    <row r="247" spans="6:35" x14ac:dyDescent="0.2">
      <c r="F247" s="45"/>
      <c r="G247" s="53"/>
      <c r="H247" s="45"/>
      <c r="I247" s="53"/>
      <c r="J247" s="45"/>
      <c r="K247" s="53"/>
      <c r="L247" s="45"/>
      <c r="M247" s="53"/>
      <c r="N247" s="45"/>
      <c r="O247" s="53"/>
      <c r="P247" s="45"/>
      <c r="Q247" s="53"/>
      <c r="R247" s="45"/>
      <c r="S247" s="53"/>
      <c r="T247" s="45"/>
      <c r="U247" s="53"/>
      <c r="V247" s="45"/>
      <c r="W247" s="53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2"/>
    </row>
    <row r="248" spans="6:35" x14ac:dyDescent="0.2">
      <c r="F248" s="45"/>
      <c r="G248" s="53"/>
      <c r="H248" s="45"/>
      <c r="I248" s="53"/>
      <c r="J248" s="45"/>
      <c r="K248" s="53"/>
      <c r="L248" s="45"/>
      <c r="M248" s="53"/>
      <c r="N248" s="45"/>
      <c r="O248" s="53"/>
      <c r="P248" s="45"/>
      <c r="Q248" s="53"/>
      <c r="R248" s="45"/>
      <c r="S248" s="53"/>
      <c r="T248" s="45"/>
      <c r="U248" s="53"/>
      <c r="V248" s="45"/>
      <c r="W248" s="53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2"/>
    </row>
    <row r="249" spans="6:35" x14ac:dyDescent="0.2">
      <c r="F249" s="45"/>
      <c r="G249" s="53"/>
      <c r="H249" s="45"/>
      <c r="I249" s="53"/>
      <c r="J249" s="45"/>
      <c r="K249" s="53"/>
      <c r="L249" s="45"/>
      <c r="M249" s="53"/>
      <c r="N249" s="45"/>
      <c r="O249" s="53"/>
      <c r="P249" s="45"/>
      <c r="Q249" s="53"/>
      <c r="R249" s="45"/>
      <c r="S249" s="53"/>
      <c r="T249" s="45"/>
      <c r="U249" s="53"/>
      <c r="V249" s="45"/>
      <c r="W249" s="53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2"/>
    </row>
    <row r="250" spans="6:35" x14ac:dyDescent="0.2">
      <c r="F250" s="45"/>
      <c r="G250" s="53"/>
      <c r="H250" s="45"/>
      <c r="I250" s="53"/>
      <c r="J250" s="45"/>
      <c r="K250" s="53"/>
      <c r="L250" s="45"/>
      <c r="M250" s="53"/>
      <c r="N250" s="45"/>
      <c r="O250" s="53"/>
      <c r="P250" s="45"/>
      <c r="Q250" s="53"/>
      <c r="R250" s="45"/>
      <c r="S250" s="53"/>
      <c r="T250" s="45"/>
      <c r="U250" s="53"/>
      <c r="V250" s="45"/>
      <c r="W250" s="53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2"/>
    </row>
    <row r="251" spans="6:35" x14ac:dyDescent="0.2">
      <c r="F251" s="45"/>
      <c r="G251" s="53"/>
      <c r="H251" s="45"/>
      <c r="I251" s="53"/>
      <c r="J251" s="45"/>
      <c r="K251" s="53"/>
      <c r="L251" s="45"/>
      <c r="M251" s="53"/>
      <c r="N251" s="45"/>
      <c r="O251" s="53"/>
      <c r="P251" s="45"/>
      <c r="Q251" s="53"/>
      <c r="R251" s="45"/>
      <c r="S251" s="53"/>
      <c r="T251" s="45"/>
      <c r="U251" s="53"/>
      <c r="V251" s="45"/>
      <c r="W251" s="53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2"/>
    </row>
    <row r="252" spans="6:35" x14ac:dyDescent="0.2">
      <c r="F252" s="45"/>
      <c r="G252" s="53"/>
      <c r="H252" s="45"/>
      <c r="I252" s="53"/>
      <c r="J252" s="45"/>
      <c r="K252" s="53"/>
      <c r="L252" s="45"/>
      <c r="M252" s="53"/>
      <c r="N252" s="45"/>
      <c r="O252" s="53"/>
      <c r="P252" s="45"/>
      <c r="Q252" s="53"/>
      <c r="R252" s="45"/>
      <c r="S252" s="53"/>
      <c r="T252" s="45"/>
      <c r="U252" s="53"/>
      <c r="V252" s="45"/>
      <c r="W252" s="53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2"/>
    </row>
    <row r="253" spans="6:35" x14ac:dyDescent="0.2">
      <c r="F253" s="45"/>
      <c r="G253" s="53"/>
      <c r="H253" s="45"/>
      <c r="I253" s="53"/>
      <c r="J253" s="45"/>
      <c r="K253" s="53"/>
      <c r="L253" s="45"/>
      <c r="M253" s="53"/>
      <c r="N253" s="45"/>
      <c r="O253" s="53"/>
      <c r="P253" s="45"/>
      <c r="Q253" s="53"/>
      <c r="R253" s="45"/>
      <c r="S253" s="53"/>
      <c r="T253" s="45"/>
      <c r="U253" s="53"/>
      <c r="V253" s="45"/>
      <c r="W253" s="53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2"/>
    </row>
    <row r="254" spans="6:35" x14ac:dyDescent="0.2">
      <c r="F254" s="45"/>
      <c r="G254" s="53"/>
      <c r="H254" s="45"/>
      <c r="I254" s="53"/>
      <c r="J254" s="45"/>
      <c r="K254" s="53"/>
      <c r="L254" s="45"/>
      <c r="M254" s="53"/>
      <c r="N254" s="45"/>
      <c r="O254" s="53"/>
      <c r="P254" s="45"/>
      <c r="Q254" s="53"/>
      <c r="R254" s="45"/>
      <c r="S254" s="53"/>
      <c r="T254" s="45"/>
      <c r="U254" s="53"/>
      <c r="V254" s="45"/>
      <c r="W254" s="53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2"/>
    </row>
    <row r="255" spans="6:35" x14ac:dyDescent="0.2">
      <c r="F255" s="45"/>
      <c r="G255" s="53"/>
      <c r="H255" s="45"/>
      <c r="I255" s="53"/>
      <c r="J255" s="45"/>
      <c r="K255" s="53"/>
      <c r="L255" s="45"/>
      <c r="M255" s="53"/>
      <c r="N255" s="45"/>
      <c r="O255" s="53"/>
      <c r="P255" s="45"/>
      <c r="Q255" s="53"/>
      <c r="R255" s="45"/>
      <c r="S255" s="53"/>
      <c r="T255" s="45"/>
      <c r="U255" s="53"/>
      <c r="V255" s="45"/>
      <c r="W255" s="53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2"/>
    </row>
    <row r="256" spans="6:35" x14ac:dyDescent="0.2">
      <c r="F256" s="45"/>
      <c r="G256" s="53"/>
      <c r="H256" s="45"/>
      <c r="I256" s="53"/>
      <c r="J256" s="45"/>
      <c r="K256" s="53"/>
      <c r="L256" s="45"/>
      <c r="M256" s="53"/>
      <c r="N256" s="45"/>
      <c r="O256" s="53"/>
      <c r="P256" s="45"/>
      <c r="Q256" s="53"/>
      <c r="R256" s="45"/>
      <c r="S256" s="53"/>
      <c r="T256" s="45"/>
      <c r="U256" s="53"/>
      <c r="V256" s="45"/>
      <c r="W256" s="53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2"/>
    </row>
    <row r="257" spans="6:35" x14ac:dyDescent="0.2">
      <c r="F257" s="45"/>
      <c r="G257" s="53"/>
      <c r="H257" s="45"/>
      <c r="I257" s="53"/>
      <c r="J257" s="45"/>
      <c r="K257" s="53"/>
      <c r="L257" s="45"/>
      <c r="M257" s="53"/>
      <c r="N257" s="45"/>
      <c r="O257" s="53"/>
      <c r="P257" s="45"/>
      <c r="Q257" s="53"/>
      <c r="R257" s="45"/>
      <c r="S257" s="53"/>
      <c r="T257" s="45"/>
      <c r="U257" s="53"/>
      <c r="V257" s="45"/>
      <c r="W257" s="53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2"/>
    </row>
    <row r="258" spans="6:35" x14ac:dyDescent="0.2">
      <c r="F258" s="45"/>
      <c r="G258" s="53"/>
      <c r="H258" s="45"/>
      <c r="I258" s="53"/>
      <c r="J258" s="45"/>
      <c r="K258" s="53"/>
      <c r="L258" s="45"/>
      <c r="M258" s="53"/>
      <c r="N258" s="45"/>
      <c r="O258" s="53"/>
      <c r="P258" s="45"/>
      <c r="Q258" s="53"/>
      <c r="R258" s="45"/>
      <c r="S258" s="53"/>
      <c r="T258" s="45"/>
      <c r="U258" s="53"/>
      <c r="V258" s="45"/>
      <c r="W258" s="53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2"/>
    </row>
    <row r="259" spans="6:35" x14ac:dyDescent="0.2">
      <c r="F259" s="45"/>
      <c r="G259" s="53"/>
      <c r="H259" s="45"/>
      <c r="I259" s="53"/>
      <c r="J259" s="45"/>
      <c r="K259" s="53"/>
      <c r="L259" s="45"/>
      <c r="M259" s="53"/>
      <c r="N259" s="45"/>
      <c r="O259" s="53"/>
      <c r="P259" s="45"/>
      <c r="Q259" s="53"/>
      <c r="R259" s="45"/>
      <c r="S259" s="53"/>
      <c r="T259" s="45"/>
      <c r="U259" s="53"/>
      <c r="V259" s="45"/>
      <c r="W259" s="53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2"/>
    </row>
    <row r="260" spans="6:35" x14ac:dyDescent="0.2">
      <c r="F260" s="45"/>
      <c r="G260" s="53"/>
      <c r="H260" s="45"/>
      <c r="I260" s="53"/>
      <c r="J260" s="45"/>
      <c r="K260" s="53"/>
      <c r="L260" s="45"/>
      <c r="M260" s="53"/>
      <c r="N260" s="45"/>
      <c r="O260" s="53"/>
      <c r="P260" s="45"/>
      <c r="Q260" s="53"/>
      <c r="R260" s="45"/>
      <c r="S260" s="53"/>
      <c r="T260" s="45"/>
      <c r="U260" s="53"/>
      <c r="V260" s="45"/>
      <c r="W260" s="53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2"/>
    </row>
    <row r="261" spans="6:35" x14ac:dyDescent="0.2">
      <c r="F261" s="45"/>
      <c r="G261" s="53"/>
      <c r="H261" s="45"/>
      <c r="I261" s="53"/>
      <c r="J261" s="45"/>
      <c r="K261" s="53"/>
      <c r="L261" s="45"/>
      <c r="M261" s="53"/>
      <c r="N261" s="45"/>
      <c r="O261" s="53"/>
      <c r="P261" s="45"/>
      <c r="Q261" s="53"/>
      <c r="R261" s="45"/>
      <c r="S261" s="53"/>
      <c r="T261" s="45"/>
      <c r="U261" s="53"/>
      <c r="V261" s="45"/>
      <c r="W261" s="53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2"/>
    </row>
    <row r="262" spans="6:35" x14ac:dyDescent="0.2">
      <c r="F262" s="45"/>
      <c r="G262" s="53"/>
      <c r="H262" s="45"/>
      <c r="I262" s="53"/>
      <c r="J262" s="45"/>
      <c r="K262" s="53"/>
      <c r="L262" s="45"/>
      <c r="M262" s="53"/>
      <c r="N262" s="45"/>
      <c r="O262" s="53"/>
      <c r="P262" s="45"/>
      <c r="Q262" s="53"/>
      <c r="R262" s="45"/>
      <c r="S262" s="53"/>
      <c r="T262" s="45"/>
      <c r="U262" s="53"/>
      <c r="V262" s="45"/>
      <c r="W262" s="53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2"/>
    </row>
    <row r="263" spans="6:35" x14ac:dyDescent="0.2">
      <c r="F263" s="45"/>
      <c r="G263" s="53"/>
      <c r="H263" s="45"/>
      <c r="I263" s="53"/>
      <c r="J263" s="45"/>
      <c r="K263" s="53"/>
      <c r="L263" s="45"/>
      <c r="M263" s="53"/>
      <c r="N263" s="45"/>
      <c r="O263" s="53"/>
      <c r="P263" s="45"/>
      <c r="Q263" s="53"/>
      <c r="R263" s="45"/>
      <c r="S263" s="53"/>
      <c r="T263" s="45"/>
      <c r="U263" s="53"/>
      <c r="V263" s="45"/>
      <c r="W263" s="53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2"/>
    </row>
    <row r="264" spans="6:35" x14ac:dyDescent="0.2">
      <c r="F264" s="45"/>
      <c r="G264" s="53"/>
      <c r="H264" s="45"/>
      <c r="I264" s="53"/>
      <c r="J264" s="45"/>
      <c r="K264" s="53"/>
      <c r="L264" s="45"/>
      <c r="M264" s="53"/>
      <c r="N264" s="45"/>
      <c r="O264" s="53"/>
      <c r="P264" s="45"/>
      <c r="Q264" s="53"/>
      <c r="R264" s="45"/>
      <c r="S264" s="53"/>
      <c r="T264" s="45"/>
      <c r="U264" s="53"/>
      <c r="V264" s="45"/>
      <c r="W264" s="53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2"/>
    </row>
    <row r="265" spans="6:35" x14ac:dyDescent="0.2">
      <c r="F265" s="45"/>
      <c r="G265" s="53"/>
      <c r="H265" s="45"/>
      <c r="I265" s="53"/>
      <c r="J265" s="45"/>
      <c r="K265" s="53"/>
      <c r="L265" s="45"/>
      <c r="M265" s="53"/>
      <c r="N265" s="45"/>
      <c r="O265" s="53"/>
      <c r="P265" s="45"/>
      <c r="Q265" s="53"/>
      <c r="R265" s="45"/>
      <c r="S265" s="53"/>
      <c r="T265" s="45"/>
      <c r="U265" s="53"/>
      <c r="V265" s="45"/>
      <c r="W265" s="53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2"/>
    </row>
    <row r="266" spans="6:35" x14ac:dyDescent="0.2">
      <c r="F266" s="45"/>
      <c r="G266" s="53"/>
      <c r="H266" s="45"/>
      <c r="I266" s="53"/>
      <c r="J266" s="45"/>
      <c r="K266" s="53"/>
      <c r="L266" s="45"/>
      <c r="M266" s="53"/>
      <c r="N266" s="45"/>
      <c r="O266" s="53"/>
      <c r="P266" s="45"/>
      <c r="Q266" s="53"/>
      <c r="R266" s="45"/>
      <c r="S266" s="53"/>
      <c r="T266" s="45"/>
      <c r="U266" s="53"/>
      <c r="V266" s="45"/>
      <c r="W266" s="53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2"/>
    </row>
    <row r="267" spans="6:35" x14ac:dyDescent="0.2">
      <c r="F267" s="45"/>
      <c r="G267" s="53"/>
      <c r="H267" s="45"/>
      <c r="I267" s="53"/>
      <c r="J267" s="45"/>
      <c r="K267" s="53"/>
      <c r="L267" s="45"/>
      <c r="M267" s="53"/>
      <c r="N267" s="45"/>
      <c r="O267" s="53"/>
      <c r="P267" s="45"/>
      <c r="Q267" s="53"/>
      <c r="R267" s="45"/>
      <c r="S267" s="53"/>
      <c r="T267" s="45"/>
      <c r="U267" s="53"/>
      <c r="V267" s="45"/>
      <c r="W267" s="53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2"/>
    </row>
    <row r="268" spans="6:35" x14ac:dyDescent="0.2">
      <c r="F268" s="45"/>
      <c r="G268" s="53"/>
      <c r="H268" s="45"/>
      <c r="I268" s="53"/>
      <c r="J268" s="45"/>
      <c r="K268" s="53"/>
      <c r="L268" s="45"/>
      <c r="M268" s="53"/>
      <c r="N268" s="45"/>
      <c r="O268" s="53"/>
      <c r="P268" s="45"/>
      <c r="Q268" s="53"/>
      <c r="R268" s="45"/>
      <c r="S268" s="53"/>
      <c r="T268" s="45"/>
      <c r="U268" s="53"/>
      <c r="V268" s="45"/>
      <c r="W268" s="53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2"/>
    </row>
    <row r="269" spans="6:35" x14ac:dyDescent="0.2">
      <c r="F269" s="45"/>
      <c r="G269" s="53"/>
      <c r="H269" s="45"/>
      <c r="I269" s="53"/>
      <c r="J269" s="45"/>
      <c r="K269" s="53"/>
      <c r="L269" s="45"/>
      <c r="M269" s="53"/>
      <c r="N269" s="45"/>
      <c r="O269" s="53"/>
      <c r="P269" s="45"/>
      <c r="Q269" s="53"/>
      <c r="R269" s="45"/>
      <c r="S269" s="53"/>
      <c r="T269" s="45"/>
      <c r="U269" s="53"/>
      <c r="V269" s="45"/>
      <c r="W269" s="53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2"/>
    </row>
    <row r="270" spans="6:35" x14ac:dyDescent="0.2">
      <c r="F270" s="45"/>
      <c r="G270" s="53"/>
      <c r="H270" s="45"/>
      <c r="I270" s="53"/>
      <c r="J270" s="45"/>
      <c r="K270" s="53"/>
      <c r="L270" s="45"/>
      <c r="M270" s="53"/>
      <c r="N270" s="45"/>
      <c r="O270" s="53"/>
      <c r="P270" s="45"/>
      <c r="Q270" s="53"/>
      <c r="R270" s="45"/>
      <c r="S270" s="53"/>
      <c r="T270" s="45"/>
      <c r="U270" s="53"/>
      <c r="V270" s="45"/>
      <c r="W270" s="53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2"/>
    </row>
    <row r="271" spans="6:35" x14ac:dyDescent="0.2">
      <c r="F271" s="45"/>
      <c r="G271" s="53"/>
      <c r="H271" s="45"/>
      <c r="I271" s="53"/>
      <c r="J271" s="45"/>
      <c r="K271" s="53"/>
      <c r="L271" s="45"/>
      <c r="M271" s="53"/>
      <c r="N271" s="45"/>
      <c r="O271" s="53"/>
      <c r="P271" s="45"/>
      <c r="Q271" s="53"/>
      <c r="R271" s="45"/>
      <c r="S271" s="53"/>
      <c r="T271" s="45"/>
      <c r="U271" s="53"/>
      <c r="V271" s="45"/>
      <c r="W271" s="53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2"/>
    </row>
    <row r="272" spans="6:35" x14ac:dyDescent="0.2">
      <c r="F272" s="45"/>
      <c r="G272" s="53"/>
      <c r="H272" s="45"/>
      <c r="I272" s="53"/>
      <c r="J272" s="45"/>
      <c r="K272" s="53"/>
      <c r="L272" s="45"/>
      <c r="M272" s="53"/>
      <c r="N272" s="45"/>
      <c r="O272" s="53"/>
      <c r="P272" s="45"/>
      <c r="Q272" s="53"/>
      <c r="R272" s="45"/>
      <c r="S272" s="53"/>
      <c r="T272" s="45"/>
      <c r="U272" s="53"/>
      <c r="V272" s="45"/>
      <c r="W272" s="53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2"/>
    </row>
    <row r="273" spans="6:35" x14ac:dyDescent="0.2">
      <c r="F273" s="45"/>
      <c r="G273" s="53"/>
      <c r="H273" s="45"/>
      <c r="I273" s="53"/>
      <c r="J273" s="45"/>
      <c r="K273" s="53"/>
      <c r="L273" s="45"/>
      <c r="M273" s="53"/>
      <c r="N273" s="45"/>
      <c r="O273" s="53"/>
      <c r="P273" s="45"/>
      <c r="Q273" s="53"/>
      <c r="R273" s="45"/>
      <c r="S273" s="53"/>
      <c r="T273" s="45"/>
      <c r="U273" s="53"/>
      <c r="V273" s="45"/>
      <c r="W273" s="53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2"/>
    </row>
    <row r="274" spans="6:35" x14ac:dyDescent="0.2">
      <c r="F274" s="45"/>
      <c r="G274" s="53"/>
      <c r="H274" s="45"/>
      <c r="I274" s="53"/>
      <c r="J274" s="45"/>
      <c r="K274" s="53"/>
      <c r="L274" s="45"/>
      <c r="M274" s="53"/>
      <c r="N274" s="45"/>
      <c r="O274" s="53"/>
      <c r="P274" s="45"/>
      <c r="Q274" s="53"/>
      <c r="R274" s="45"/>
      <c r="S274" s="53"/>
      <c r="T274" s="45"/>
      <c r="U274" s="53"/>
      <c r="V274" s="45"/>
      <c r="W274" s="53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2"/>
    </row>
    <row r="275" spans="6:35" x14ac:dyDescent="0.2">
      <c r="F275" s="45"/>
      <c r="G275" s="53"/>
      <c r="H275" s="45"/>
      <c r="I275" s="53"/>
      <c r="J275" s="45"/>
      <c r="K275" s="53"/>
      <c r="L275" s="45"/>
      <c r="M275" s="53"/>
      <c r="N275" s="45"/>
      <c r="O275" s="53"/>
      <c r="P275" s="45"/>
      <c r="Q275" s="53"/>
      <c r="R275" s="45"/>
      <c r="S275" s="53"/>
      <c r="T275" s="45"/>
      <c r="U275" s="53"/>
      <c r="V275" s="45"/>
      <c r="W275" s="53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2"/>
    </row>
    <row r="276" spans="6:35" x14ac:dyDescent="0.2">
      <c r="F276" s="45"/>
      <c r="G276" s="53"/>
      <c r="H276" s="45"/>
      <c r="I276" s="53"/>
      <c r="J276" s="45"/>
      <c r="K276" s="53"/>
      <c r="L276" s="45"/>
      <c r="M276" s="53"/>
      <c r="N276" s="45"/>
      <c r="O276" s="53"/>
      <c r="P276" s="45"/>
      <c r="Q276" s="53"/>
      <c r="R276" s="45"/>
      <c r="S276" s="53"/>
      <c r="T276" s="45"/>
      <c r="U276" s="53"/>
      <c r="V276" s="45"/>
      <c r="W276" s="53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2"/>
    </row>
    <row r="277" spans="6:35" x14ac:dyDescent="0.2">
      <c r="F277" s="45"/>
      <c r="G277" s="53"/>
      <c r="H277" s="45"/>
      <c r="I277" s="53"/>
      <c r="J277" s="45"/>
      <c r="K277" s="53"/>
      <c r="L277" s="45"/>
      <c r="M277" s="53"/>
      <c r="N277" s="45"/>
      <c r="O277" s="53"/>
      <c r="P277" s="45"/>
      <c r="Q277" s="53"/>
      <c r="R277" s="45"/>
      <c r="S277" s="53"/>
      <c r="T277" s="45"/>
      <c r="U277" s="53"/>
      <c r="V277" s="45"/>
      <c r="W277" s="53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2"/>
    </row>
    <row r="278" spans="6:35" x14ac:dyDescent="0.2">
      <c r="F278" s="45"/>
      <c r="G278" s="53"/>
      <c r="H278" s="45"/>
      <c r="I278" s="53"/>
      <c r="J278" s="45"/>
      <c r="K278" s="53"/>
      <c r="L278" s="45"/>
      <c r="M278" s="53"/>
      <c r="N278" s="45"/>
      <c r="O278" s="53"/>
      <c r="P278" s="45"/>
      <c r="Q278" s="53"/>
      <c r="R278" s="45"/>
      <c r="S278" s="53"/>
      <c r="T278" s="45"/>
      <c r="U278" s="53"/>
      <c r="V278" s="45"/>
      <c r="W278" s="53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2"/>
    </row>
    <row r="279" spans="6:35" x14ac:dyDescent="0.2">
      <c r="F279" s="45"/>
      <c r="G279" s="53"/>
      <c r="H279" s="45"/>
      <c r="I279" s="53"/>
      <c r="J279" s="45"/>
      <c r="K279" s="53"/>
      <c r="L279" s="45"/>
      <c r="M279" s="53"/>
      <c r="N279" s="45"/>
      <c r="O279" s="53"/>
      <c r="P279" s="45"/>
      <c r="Q279" s="53"/>
      <c r="R279" s="45"/>
      <c r="S279" s="53"/>
      <c r="T279" s="45"/>
      <c r="U279" s="53"/>
      <c r="V279" s="45"/>
      <c r="W279" s="53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2"/>
    </row>
    <row r="280" spans="6:35" x14ac:dyDescent="0.2">
      <c r="F280" s="45"/>
      <c r="G280" s="53"/>
      <c r="H280" s="45"/>
      <c r="I280" s="53"/>
      <c r="J280" s="45"/>
      <c r="K280" s="53"/>
      <c r="L280" s="45"/>
      <c r="M280" s="53"/>
      <c r="N280" s="45"/>
      <c r="O280" s="53"/>
      <c r="P280" s="45"/>
      <c r="Q280" s="53"/>
      <c r="R280" s="45"/>
      <c r="S280" s="53"/>
      <c r="T280" s="45"/>
      <c r="U280" s="53"/>
      <c r="V280" s="45"/>
      <c r="W280" s="53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2"/>
    </row>
    <row r="281" spans="6:35" x14ac:dyDescent="0.2">
      <c r="F281" s="45"/>
      <c r="G281" s="53"/>
      <c r="H281" s="45"/>
      <c r="I281" s="53"/>
      <c r="J281" s="45"/>
      <c r="K281" s="53"/>
      <c r="L281" s="45"/>
      <c r="M281" s="53"/>
      <c r="N281" s="45"/>
      <c r="O281" s="53"/>
      <c r="P281" s="45"/>
      <c r="Q281" s="53"/>
      <c r="R281" s="45"/>
      <c r="S281" s="53"/>
      <c r="T281" s="45"/>
      <c r="U281" s="53"/>
      <c r="V281" s="45"/>
      <c r="W281" s="53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2"/>
    </row>
    <row r="282" spans="6:35" x14ac:dyDescent="0.2">
      <c r="F282" s="45"/>
      <c r="G282" s="53"/>
      <c r="H282" s="45"/>
      <c r="I282" s="53"/>
      <c r="J282" s="45"/>
      <c r="K282" s="53"/>
      <c r="L282" s="45"/>
      <c r="M282" s="53"/>
      <c r="N282" s="45"/>
      <c r="O282" s="53"/>
      <c r="P282" s="45"/>
      <c r="Q282" s="53"/>
      <c r="R282" s="45"/>
      <c r="S282" s="53"/>
      <c r="T282" s="45"/>
      <c r="U282" s="53"/>
      <c r="V282" s="45"/>
      <c r="W282" s="53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2"/>
    </row>
    <row r="283" spans="6:35" x14ac:dyDescent="0.2">
      <c r="F283" s="45"/>
      <c r="G283" s="53"/>
      <c r="H283" s="45"/>
      <c r="I283" s="53"/>
      <c r="J283" s="45"/>
      <c r="K283" s="53"/>
      <c r="L283" s="45"/>
      <c r="M283" s="53"/>
      <c r="N283" s="45"/>
      <c r="O283" s="53"/>
      <c r="P283" s="45"/>
      <c r="Q283" s="53"/>
      <c r="R283" s="45"/>
      <c r="S283" s="53"/>
      <c r="T283" s="45"/>
      <c r="U283" s="53"/>
      <c r="V283" s="45"/>
      <c r="W283" s="53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2"/>
    </row>
    <row r="284" spans="6:35" x14ac:dyDescent="0.2">
      <c r="F284" s="45"/>
      <c r="G284" s="53"/>
      <c r="H284" s="45"/>
      <c r="I284" s="53"/>
      <c r="J284" s="45"/>
      <c r="K284" s="53"/>
      <c r="L284" s="45"/>
      <c r="M284" s="53"/>
      <c r="N284" s="45"/>
      <c r="O284" s="53"/>
      <c r="P284" s="45"/>
      <c r="Q284" s="53"/>
      <c r="R284" s="45"/>
      <c r="S284" s="53"/>
      <c r="T284" s="45"/>
      <c r="U284" s="53"/>
      <c r="V284" s="45"/>
      <c r="W284" s="53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2"/>
    </row>
    <row r="285" spans="6:35" x14ac:dyDescent="0.2">
      <c r="F285" s="45"/>
      <c r="G285" s="53"/>
      <c r="H285" s="45"/>
      <c r="I285" s="53"/>
      <c r="J285" s="45"/>
      <c r="K285" s="53"/>
      <c r="L285" s="45"/>
      <c r="M285" s="53"/>
      <c r="N285" s="45"/>
      <c r="O285" s="53"/>
      <c r="P285" s="45"/>
      <c r="Q285" s="53"/>
      <c r="R285" s="45"/>
      <c r="S285" s="53"/>
      <c r="T285" s="45"/>
      <c r="U285" s="53"/>
      <c r="V285" s="45"/>
      <c r="W285" s="53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2"/>
    </row>
    <row r="286" spans="6:35" x14ac:dyDescent="0.2">
      <c r="F286" s="45"/>
      <c r="G286" s="53"/>
      <c r="H286" s="45"/>
      <c r="I286" s="53"/>
      <c r="J286" s="45"/>
      <c r="K286" s="53"/>
      <c r="L286" s="45"/>
      <c r="M286" s="53"/>
      <c r="N286" s="45"/>
      <c r="O286" s="53"/>
      <c r="P286" s="45"/>
      <c r="Q286" s="53"/>
      <c r="R286" s="45"/>
      <c r="S286" s="53"/>
      <c r="T286" s="45"/>
      <c r="U286" s="53"/>
      <c r="V286" s="45"/>
      <c r="W286" s="53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2"/>
    </row>
    <row r="287" spans="6:35" x14ac:dyDescent="0.2">
      <c r="F287" s="45"/>
      <c r="G287" s="53"/>
      <c r="H287" s="45"/>
      <c r="I287" s="53"/>
      <c r="J287" s="45"/>
      <c r="K287" s="53"/>
      <c r="L287" s="45"/>
      <c r="M287" s="53"/>
      <c r="N287" s="45"/>
      <c r="O287" s="53"/>
      <c r="P287" s="45"/>
      <c r="Q287" s="53"/>
      <c r="R287" s="45"/>
      <c r="S287" s="53"/>
      <c r="T287" s="45"/>
      <c r="U287" s="53"/>
      <c r="V287" s="45"/>
      <c r="W287" s="53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2"/>
    </row>
    <row r="288" spans="6:35" x14ac:dyDescent="0.2">
      <c r="F288" s="45"/>
      <c r="G288" s="53"/>
      <c r="H288" s="45"/>
      <c r="I288" s="53"/>
      <c r="J288" s="45"/>
      <c r="K288" s="53"/>
      <c r="L288" s="45"/>
      <c r="M288" s="53"/>
      <c r="N288" s="45"/>
      <c r="O288" s="53"/>
      <c r="P288" s="45"/>
      <c r="Q288" s="53"/>
      <c r="R288" s="45"/>
      <c r="S288" s="53"/>
      <c r="T288" s="45"/>
      <c r="U288" s="53"/>
      <c r="V288" s="45"/>
      <c r="W288" s="53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2"/>
    </row>
    <row r="289" spans="6:35" x14ac:dyDescent="0.2">
      <c r="F289" s="45"/>
      <c r="G289" s="53"/>
      <c r="H289" s="45"/>
      <c r="I289" s="53"/>
      <c r="J289" s="45"/>
      <c r="K289" s="53"/>
      <c r="L289" s="45"/>
      <c r="M289" s="53"/>
      <c r="N289" s="45"/>
      <c r="O289" s="53"/>
      <c r="P289" s="45"/>
      <c r="Q289" s="53"/>
      <c r="R289" s="45"/>
      <c r="S289" s="53"/>
      <c r="T289" s="45"/>
      <c r="U289" s="53"/>
      <c r="V289" s="45"/>
      <c r="W289" s="53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2"/>
    </row>
    <row r="290" spans="6:35" x14ac:dyDescent="0.2">
      <c r="F290" s="45"/>
      <c r="G290" s="53"/>
      <c r="H290" s="45"/>
      <c r="I290" s="53"/>
      <c r="J290" s="45"/>
      <c r="K290" s="53"/>
      <c r="L290" s="45"/>
      <c r="M290" s="53"/>
      <c r="N290" s="45"/>
      <c r="O290" s="53"/>
      <c r="P290" s="45"/>
      <c r="Q290" s="53"/>
      <c r="R290" s="45"/>
      <c r="S290" s="53"/>
      <c r="T290" s="45"/>
      <c r="U290" s="53"/>
      <c r="V290" s="45"/>
      <c r="W290" s="53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2"/>
    </row>
    <row r="291" spans="6:35" x14ac:dyDescent="0.2">
      <c r="F291" s="45"/>
      <c r="G291" s="53"/>
      <c r="H291" s="45"/>
      <c r="I291" s="53"/>
      <c r="J291" s="45"/>
      <c r="K291" s="53"/>
      <c r="L291" s="45"/>
      <c r="M291" s="53"/>
      <c r="N291" s="45"/>
      <c r="O291" s="53"/>
      <c r="P291" s="45"/>
      <c r="Q291" s="53"/>
      <c r="R291" s="45"/>
      <c r="S291" s="53"/>
      <c r="T291" s="45"/>
      <c r="U291" s="53"/>
      <c r="V291" s="45"/>
      <c r="W291" s="53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2"/>
    </row>
    <row r="292" spans="6:35" x14ac:dyDescent="0.2">
      <c r="F292" s="45"/>
      <c r="G292" s="53"/>
      <c r="H292" s="45"/>
      <c r="I292" s="53"/>
      <c r="J292" s="45"/>
      <c r="K292" s="53"/>
      <c r="L292" s="45"/>
      <c r="M292" s="53"/>
      <c r="N292" s="45"/>
      <c r="O292" s="53"/>
      <c r="P292" s="45"/>
      <c r="Q292" s="53"/>
      <c r="R292" s="45"/>
      <c r="S292" s="53"/>
      <c r="T292" s="45"/>
      <c r="U292" s="53"/>
      <c r="V292" s="45"/>
      <c r="W292" s="53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2"/>
    </row>
    <row r="293" spans="6:35" x14ac:dyDescent="0.2">
      <c r="F293" s="45"/>
      <c r="G293" s="53"/>
      <c r="H293" s="45"/>
      <c r="I293" s="53"/>
      <c r="J293" s="45"/>
      <c r="K293" s="53"/>
      <c r="L293" s="45"/>
      <c r="M293" s="53"/>
      <c r="N293" s="45"/>
      <c r="O293" s="53"/>
      <c r="P293" s="45"/>
      <c r="Q293" s="53"/>
      <c r="R293" s="45"/>
      <c r="S293" s="53"/>
      <c r="T293" s="45"/>
      <c r="U293" s="53"/>
      <c r="V293" s="45"/>
      <c r="W293" s="53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2"/>
    </row>
    <row r="294" spans="6:35" x14ac:dyDescent="0.2">
      <c r="F294" s="45"/>
      <c r="G294" s="53"/>
      <c r="H294" s="45"/>
      <c r="I294" s="53"/>
      <c r="J294" s="45"/>
      <c r="K294" s="53"/>
      <c r="L294" s="45"/>
      <c r="M294" s="53"/>
      <c r="N294" s="45"/>
      <c r="O294" s="53"/>
      <c r="P294" s="45"/>
      <c r="Q294" s="53"/>
      <c r="R294" s="45"/>
      <c r="S294" s="53"/>
      <c r="T294" s="45"/>
      <c r="U294" s="53"/>
      <c r="V294" s="45"/>
      <c r="W294" s="53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2"/>
    </row>
    <row r="295" spans="6:35" x14ac:dyDescent="0.2">
      <c r="F295" s="45"/>
      <c r="G295" s="53"/>
      <c r="H295" s="45"/>
      <c r="I295" s="53"/>
      <c r="J295" s="45"/>
      <c r="K295" s="53"/>
      <c r="L295" s="45"/>
      <c r="M295" s="53"/>
      <c r="N295" s="45"/>
      <c r="O295" s="53"/>
      <c r="P295" s="45"/>
      <c r="Q295" s="53"/>
      <c r="R295" s="45"/>
      <c r="S295" s="53"/>
      <c r="T295" s="45"/>
      <c r="U295" s="53"/>
      <c r="V295" s="45"/>
      <c r="W295" s="53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2"/>
    </row>
    <row r="296" spans="6:35" x14ac:dyDescent="0.2">
      <c r="F296" s="45"/>
      <c r="G296" s="53"/>
      <c r="H296" s="45"/>
      <c r="I296" s="53"/>
      <c r="J296" s="45"/>
      <c r="K296" s="53"/>
      <c r="L296" s="45"/>
      <c r="M296" s="53"/>
      <c r="N296" s="45"/>
      <c r="O296" s="53"/>
      <c r="P296" s="45"/>
      <c r="Q296" s="53"/>
      <c r="R296" s="45"/>
      <c r="S296" s="53"/>
      <c r="T296" s="45"/>
      <c r="U296" s="53"/>
      <c r="V296" s="45"/>
      <c r="W296" s="53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2"/>
    </row>
    <row r="297" spans="6:35" x14ac:dyDescent="0.2">
      <c r="F297" s="45"/>
      <c r="G297" s="53"/>
      <c r="H297" s="45"/>
      <c r="I297" s="53"/>
      <c r="J297" s="45"/>
      <c r="K297" s="53"/>
      <c r="L297" s="45"/>
      <c r="M297" s="53"/>
      <c r="N297" s="45"/>
      <c r="O297" s="53"/>
      <c r="P297" s="45"/>
      <c r="Q297" s="53"/>
      <c r="R297" s="45"/>
      <c r="S297" s="53"/>
      <c r="T297" s="45"/>
      <c r="U297" s="53"/>
      <c r="V297" s="45"/>
      <c r="W297" s="53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2"/>
    </row>
    <row r="298" spans="6:35" x14ac:dyDescent="0.2">
      <c r="F298" s="45"/>
      <c r="G298" s="53"/>
      <c r="H298" s="45"/>
      <c r="I298" s="53"/>
      <c r="J298" s="45"/>
      <c r="K298" s="53"/>
      <c r="L298" s="45"/>
      <c r="M298" s="53"/>
      <c r="N298" s="45"/>
      <c r="O298" s="53"/>
      <c r="P298" s="45"/>
      <c r="Q298" s="53"/>
      <c r="R298" s="45"/>
      <c r="S298" s="53"/>
      <c r="T298" s="45"/>
      <c r="U298" s="53"/>
      <c r="V298" s="45"/>
      <c r="W298" s="53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2"/>
    </row>
    <row r="299" spans="6:35" x14ac:dyDescent="0.2">
      <c r="F299" s="45"/>
      <c r="G299" s="53"/>
      <c r="H299" s="45"/>
      <c r="I299" s="53"/>
      <c r="J299" s="45"/>
      <c r="K299" s="53"/>
      <c r="L299" s="45"/>
      <c r="M299" s="53"/>
      <c r="N299" s="45"/>
      <c r="O299" s="53"/>
      <c r="P299" s="45"/>
      <c r="Q299" s="53"/>
      <c r="R299" s="45"/>
      <c r="S299" s="53"/>
      <c r="T299" s="45"/>
      <c r="U299" s="53"/>
      <c r="V299" s="45"/>
      <c r="W299" s="53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2"/>
    </row>
    <row r="300" spans="6:35" x14ac:dyDescent="0.2">
      <c r="F300" s="45"/>
      <c r="G300" s="53"/>
      <c r="H300" s="45"/>
      <c r="I300" s="53"/>
      <c r="J300" s="45"/>
      <c r="K300" s="53"/>
      <c r="L300" s="45"/>
      <c r="M300" s="53"/>
      <c r="N300" s="45"/>
      <c r="O300" s="53"/>
      <c r="P300" s="45"/>
      <c r="Q300" s="53"/>
      <c r="R300" s="45"/>
      <c r="S300" s="53"/>
      <c r="T300" s="45"/>
      <c r="U300" s="53"/>
      <c r="V300" s="45"/>
      <c r="W300" s="53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2"/>
    </row>
    <row r="301" spans="6:35" x14ac:dyDescent="0.2">
      <c r="F301" s="45"/>
      <c r="G301" s="53"/>
      <c r="H301" s="45"/>
      <c r="I301" s="53"/>
      <c r="J301" s="45"/>
      <c r="K301" s="53"/>
      <c r="L301" s="45"/>
      <c r="M301" s="53"/>
      <c r="N301" s="45"/>
      <c r="O301" s="53"/>
      <c r="P301" s="45"/>
      <c r="Q301" s="53"/>
      <c r="R301" s="45"/>
      <c r="S301" s="53"/>
      <c r="T301" s="45"/>
      <c r="U301" s="53"/>
      <c r="V301" s="45"/>
      <c r="W301" s="53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2"/>
    </row>
    <row r="302" spans="6:35" x14ac:dyDescent="0.2">
      <c r="F302" s="45"/>
      <c r="G302" s="53"/>
      <c r="H302" s="45"/>
      <c r="I302" s="53"/>
      <c r="J302" s="45"/>
      <c r="K302" s="53"/>
      <c r="L302" s="45"/>
      <c r="M302" s="53"/>
      <c r="N302" s="45"/>
      <c r="O302" s="53"/>
      <c r="P302" s="45"/>
      <c r="Q302" s="53"/>
      <c r="R302" s="45"/>
      <c r="S302" s="53"/>
      <c r="T302" s="45"/>
      <c r="U302" s="53"/>
      <c r="V302" s="45"/>
      <c r="W302" s="53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2"/>
    </row>
    <row r="303" spans="6:35" x14ac:dyDescent="0.2">
      <c r="F303" s="45"/>
      <c r="G303" s="53"/>
      <c r="H303" s="45"/>
      <c r="I303" s="53"/>
      <c r="J303" s="45"/>
      <c r="K303" s="53"/>
      <c r="L303" s="45"/>
      <c r="M303" s="53"/>
      <c r="N303" s="45"/>
      <c r="O303" s="53"/>
      <c r="P303" s="45"/>
      <c r="Q303" s="53"/>
      <c r="R303" s="45"/>
      <c r="S303" s="53"/>
      <c r="T303" s="45"/>
      <c r="U303" s="53"/>
      <c r="V303" s="45"/>
      <c r="W303" s="53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2"/>
    </row>
    <row r="304" spans="6:35" x14ac:dyDescent="0.2">
      <c r="F304" s="45"/>
      <c r="G304" s="53"/>
      <c r="H304" s="45"/>
      <c r="I304" s="53"/>
      <c r="J304" s="45"/>
      <c r="K304" s="53"/>
      <c r="L304" s="45"/>
      <c r="M304" s="53"/>
      <c r="N304" s="45"/>
      <c r="O304" s="53"/>
      <c r="P304" s="45"/>
      <c r="Q304" s="53"/>
      <c r="R304" s="45"/>
      <c r="S304" s="53"/>
      <c r="T304" s="45"/>
      <c r="U304" s="53"/>
      <c r="V304" s="45"/>
      <c r="W304" s="53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2"/>
    </row>
    <row r="305" spans="6:35" x14ac:dyDescent="0.2">
      <c r="F305" s="45"/>
      <c r="G305" s="53"/>
      <c r="H305" s="45"/>
      <c r="I305" s="53"/>
      <c r="J305" s="45"/>
      <c r="K305" s="53"/>
      <c r="L305" s="45"/>
      <c r="M305" s="53"/>
      <c r="N305" s="45"/>
      <c r="O305" s="53"/>
      <c r="P305" s="45"/>
      <c r="Q305" s="53"/>
      <c r="R305" s="45"/>
      <c r="S305" s="53"/>
      <c r="T305" s="45"/>
      <c r="U305" s="53"/>
      <c r="V305" s="45"/>
      <c r="W305" s="53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2"/>
    </row>
    <row r="306" spans="6:35" x14ac:dyDescent="0.2">
      <c r="F306" s="45"/>
      <c r="G306" s="53"/>
      <c r="H306" s="45"/>
      <c r="I306" s="53"/>
      <c r="J306" s="45"/>
      <c r="K306" s="53"/>
      <c r="L306" s="45"/>
      <c r="M306" s="53"/>
      <c r="N306" s="45"/>
      <c r="O306" s="53"/>
      <c r="P306" s="45"/>
      <c r="Q306" s="53"/>
      <c r="R306" s="45"/>
      <c r="S306" s="53"/>
      <c r="T306" s="45"/>
      <c r="U306" s="53"/>
      <c r="V306" s="45"/>
      <c r="W306" s="53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2"/>
    </row>
    <row r="307" spans="6:35" x14ac:dyDescent="0.2">
      <c r="F307" s="45"/>
      <c r="G307" s="53"/>
      <c r="H307" s="45"/>
      <c r="I307" s="53"/>
      <c r="J307" s="45"/>
      <c r="K307" s="53"/>
      <c r="L307" s="45"/>
      <c r="M307" s="53"/>
      <c r="N307" s="45"/>
      <c r="O307" s="53"/>
      <c r="P307" s="45"/>
      <c r="Q307" s="53"/>
      <c r="R307" s="45"/>
      <c r="S307" s="53"/>
      <c r="T307" s="45"/>
      <c r="U307" s="53"/>
      <c r="V307" s="45"/>
      <c r="W307" s="53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2"/>
    </row>
    <row r="308" spans="6:35" x14ac:dyDescent="0.2">
      <c r="F308" s="45"/>
      <c r="G308" s="53"/>
      <c r="H308" s="45"/>
      <c r="I308" s="53"/>
      <c r="J308" s="45"/>
      <c r="K308" s="53"/>
      <c r="L308" s="45"/>
      <c r="M308" s="53"/>
      <c r="N308" s="45"/>
      <c r="O308" s="53"/>
      <c r="P308" s="45"/>
      <c r="Q308" s="53"/>
      <c r="R308" s="45"/>
      <c r="S308" s="53"/>
      <c r="T308" s="45"/>
      <c r="U308" s="53"/>
      <c r="V308" s="45"/>
      <c r="W308" s="53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2"/>
    </row>
    <row r="309" spans="6:35" x14ac:dyDescent="0.2">
      <c r="F309" s="45"/>
      <c r="G309" s="53"/>
      <c r="H309" s="45"/>
      <c r="I309" s="53"/>
      <c r="J309" s="45"/>
      <c r="K309" s="53"/>
      <c r="L309" s="45"/>
      <c r="M309" s="53"/>
      <c r="N309" s="45"/>
      <c r="O309" s="53"/>
      <c r="P309" s="45"/>
      <c r="Q309" s="53"/>
      <c r="R309" s="45"/>
      <c r="S309" s="53"/>
      <c r="T309" s="45"/>
      <c r="U309" s="53"/>
      <c r="V309" s="45"/>
      <c r="W309" s="53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2"/>
    </row>
    <row r="310" spans="6:35" x14ac:dyDescent="0.2">
      <c r="F310" s="45"/>
      <c r="G310" s="53"/>
      <c r="H310" s="45"/>
      <c r="I310" s="53"/>
      <c r="J310" s="45"/>
      <c r="K310" s="53"/>
      <c r="L310" s="45"/>
      <c r="M310" s="53"/>
      <c r="N310" s="45"/>
      <c r="O310" s="53"/>
      <c r="P310" s="45"/>
      <c r="Q310" s="53"/>
      <c r="R310" s="45"/>
      <c r="S310" s="53"/>
      <c r="T310" s="45"/>
      <c r="U310" s="53"/>
      <c r="V310" s="45"/>
      <c r="W310" s="53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2"/>
    </row>
    <row r="311" spans="6:35" x14ac:dyDescent="0.2">
      <c r="F311" s="45"/>
      <c r="G311" s="53"/>
      <c r="H311" s="45"/>
      <c r="I311" s="53"/>
      <c r="J311" s="45"/>
      <c r="K311" s="53"/>
      <c r="L311" s="45"/>
      <c r="M311" s="53"/>
      <c r="N311" s="45"/>
      <c r="O311" s="53"/>
      <c r="P311" s="45"/>
      <c r="Q311" s="53"/>
      <c r="R311" s="45"/>
      <c r="S311" s="53"/>
      <c r="T311" s="45"/>
      <c r="U311" s="53"/>
      <c r="V311" s="45"/>
      <c r="W311" s="53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2"/>
    </row>
    <row r="312" spans="6:35" x14ac:dyDescent="0.2">
      <c r="F312" s="45"/>
      <c r="G312" s="53"/>
      <c r="H312" s="45"/>
      <c r="I312" s="53"/>
      <c r="J312" s="45"/>
      <c r="K312" s="53"/>
      <c r="L312" s="45"/>
      <c r="M312" s="53"/>
      <c r="N312" s="45"/>
      <c r="O312" s="53"/>
      <c r="P312" s="45"/>
      <c r="Q312" s="53"/>
      <c r="R312" s="45"/>
      <c r="S312" s="53"/>
      <c r="T312" s="45"/>
      <c r="U312" s="53"/>
      <c r="V312" s="45"/>
      <c r="W312" s="53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2"/>
    </row>
    <row r="313" spans="6:35" x14ac:dyDescent="0.2">
      <c r="F313" s="45"/>
      <c r="G313" s="53"/>
      <c r="H313" s="45"/>
      <c r="I313" s="53"/>
      <c r="J313" s="45"/>
      <c r="K313" s="53"/>
      <c r="L313" s="45"/>
      <c r="M313" s="53"/>
      <c r="N313" s="45"/>
      <c r="O313" s="53"/>
      <c r="P313" s="45"/>
      <c r="Q313" s="53"/>
      <c r="R313" s="45"/>
      <c r="S313" s="53"/>
      <c r="T313" s="45"/>
      <c r="U313" s="53"/>
      <c r="V313" s="45"/>
      <c r="W313" s="53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2"/>
    </row>
    <row r="314" spans="6:35" x14ac:dyDescent="0.2">
      <c r="F314" s="45"/>
      <c r="G314" s="53"/>
      <c r="H314" s="45"/>
      <c r="I314" s="53"/>
      <c r="J314" s="45"/>
      <c r="K314" s="53"/>
      <c r="L314" s="45"/>
      <c r="M314" s="53"/>
      <c r="N314" s="45"/>
      <c r="O314" s="53"/>
      <c r="P314" s="45"/>
      <c r="Q314" s="53"/>
      <c r="R314" s="45"/>
      <c r="S314" s="53"/>
      <c r="T314" s="45"/>
      <c r="U314" s="53"/>
      <c r="V314" s="45"/>
      <c r="W314" s="53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2"/>
    </row>
    <row r="315" spans="6:35" x14ac:dyDescent="0.2">
      <c r="F315" s="45"/>
      <c r="G315" s="53"/>
      <c r="H315" s="45"/>
      <c r="I315" s="53"/>
      <c r="J315" s="45"/>
      <c r="K315" s="53"/>
      <c r="L315" s="45"/>
      <c r="M315" s="53"/>
      <c r="N315" s="45"/>
      <c r="O315" s="53"/>
      <c r="P315" s="45"/>
      <c r="Q315" s="53"/>
      <c r="R315" s="45"/>
      <c r="S315" s="53"/>
      <c r="T315" s="45"/>
      <c r="U315" s="53"/>
      <c r="V315" s="45"/>
      <c r="W315" s="53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2"/>
    </row>
    <row r="316" spans="6:35" x14ac:dyDescent="0.2">
      <c r="F316" s="45"/>
      <c r="G316" s="53"/>
      <c r="H316" s="45"/>
      <c r="I316" s="53"/>
      <c r="J316" s="45"/>
      <c r="K316" s="53"/>
      <c r="L316" s="45"/>
      <c r="M316" s="53"/>
      <c r="N316" s="45"/>
      <c r="O316" s="53"/>
      <c r="P316" s="45"/>
      <c r="Q316" s="53"/>
      <c r="R316" s="45"/>
      <c r="S316" s="53"/>
      <c r="T316" s="45"/>
      <c r="U316" s="53"/>
      <c r="V316" s="45"/>
      <c r="W316" s="53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2"/>
    </row>
    <row r="317" spans="6:35" x14ac:dyDescent="0.2">
      <c r="F317" s="45"/>
      <c r="G317" s="53"/>
      <c r="H317" s="45"/>
      <c r="I317" s="53"/>
      <c r="J317" s="45"/>
      <c r="K317" s="53"/>
      <c r="L317" s="45"/>
      <c r="M317" s="53"/>
      <c r="N317" s="45"/>
      <c r="O317" s="53"/>
      <c r="P317" s="45"/>
      <c r="Q317" s="53"/>
      <c r="R317" s="45"/>
      <c r="S317" s="53"/>
      <c r="T317" s="45"/>
      <c r="U317" s="53"/>
      <c r="V317" s="45"/>
      <c r="W317" s="53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2"/>
    </row>
    <row r="318" spans="6:35" x14ac:dyDescent="0.2">
      <c r="F318" s="45"/>
      <c r="G318" s="53"/>
      <c r="H318" s="45"/>
      <c r="I318" s="53"/>
      <c r="J318" s="45"/>
      <c r="K318" s="53"/>
      <c r="L318" s="45"/>
      <c r="M318" s="53"/>
      <c r="N318" s="45"/>
      <c r="O318" s="53"/>
      <c r="P318" s="45"/>
      <c r="Q318" s="53"/>
      <c r="R318" s="45"/>
      <c r="S318" s="53"/>
      <c r="T318" s="45"/>
      <c r="U318" s="53"/>
      <c r="V318" s="45"/>
      <c r="W318" s="53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2"/>
    </row>
    <row r="319" spans="6:35" x14ac:dyDescent="0.2">
      <c r="F319" s="45"/>
      <c r="G319" s="53"/>
      <c r="H319" s="45"/>
      <c r="I319" s="53"/>
      <c r="J319" s="45"/>
      <c r="K319" s="53"/>
      <c r="L319" s="45"/>
      <c r="M319" s="53"/>
      <c r="N319" s="45"/>
      <c r="O319" s="53"/>
      <c r="P319" s="45"/>
      <c r="Q319" s="53"/>
      <c r="R319" s="45"/>
      <c r="S319" s="53"/>
      <c r="T319" s="45"/>
      <c r="U319" s="53"/>
      <c r="V319" s="45"/>
      <c r="W319" s="53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2"/>
    </row>
    <row r="320" spans="6:35" x14ac:dyDescent="0.2">
      <c r="F320" s="45"/>
      <c r="G320" s="53"/>
      <c r="H320" s="45"/>
      <c r="I320" s="53"/>
      <c r="J320" s="45"/>
      <c r="K320" s="53"/>
      <c r="L320" s="45"/>
      <c r="M320" s="53"/>
      <c r="N320" s="45"/>
      <c r="O320" s="53"/>
      <c r="P320" s="45"/>
      <c r="Q320" s="53"/>
      <c r="R320" s="45"/>
      <c r="S320" s="53"/>
      <c r="T320" s="45"/>
      <c r="U320" s="53"/>
      <c r="V320" s="45"/>
      <c r="W320" s="53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2"/>
    </row>
    <row r="321" spans="6:35" x14ac:dyDescent="0.2">
      <c r="F321" s="45"/>
      <c r="G321" s="53"/>
      <c r="H321" s="45"/>
      <c r="I321" s="53"/>
      <c r="J321" s="45"/>
      <c r="K321" s="53"/>
      <c r="L321" s="45"/>
      <c r="M321" s="53"/>
      <c r="N321" s="45"/>
      <c r="O321" s="53"/>
      <c r="P321" s="45"/>
      <c r="Q321" s="53"/>
      <c r="R321" s="45"/>
      <c r="S321" s="53"/>
      <c r="T321" s="45"/>
      <c r="U321" s="53"/>
      <c r="V321" s="45"/>
      <c r="W321" s="53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2"/>
    </row>
    <row r="322" spans="6:35" x14ac:dyDescent="0.2">
      <c r="F322" s="45"/>
      <c r="G322" s="53"/>
      <c r="H322" s="45"/>
      <c r="I322" s="53"/>
      <c r="J322" s="45"/>
      <c r="K322" s="53"/>
      <c r="L322" s="45"/>
      <c r="M322" s="53"/>
      <c r="N322" s="45"/>
      <c r="O322" s="53"/>
      <c r="P322" s="45"/>
      <c r="Q322" s="53"/>
      <c r="R322" s="45"/>
      <c r="S322" s="53"/>
      <c r="T322" s="45"/>
      <c r="U322" s="53"/>
      <c r="V322" s="45"/>
      <c r="W322" s="53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2"/>
    </row>
    <row r="323" spans="6:35" x14ac:dyDescent="0.2">
      <c r="F323" s="45"/>
      <c r="G323" s="53"/>
      <c r="H323" s="45"/>
      <c r="I323" s="53"/>
      <c r="J323" s="45"/>
      <c r="K323" s="53"/>
      <c r="L323" s="45"/>
      <c r="M323" s="53"/>
      <c r="N323" s="45"/>
      <c r="O323" s="53"/>
      <c r="P323" s="45"/>
      <c r="Q323" s="53"/>
      <c r="R323" s="45"/>
      <c r="S323" s="53"/>
      <c r="T323" s="45"/>
      <c r="U323" s="53"/>
      <c r="V323" s="45"/>
      <c r="W323" s="53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2"/>
    </row>
    <row r="324" spans="6:35" x14ac:dyDescent="0.2">
      <c r="F324" s="45"/>
      <c r="G324" s="53"/>
      <c r="H324" s="45"/>
      <c r="I324" s="53"/>
      <c r="J324" s="45"/>
      <c r="K324" s="53"/>
      <c r="L324" s="45"/>
      <c r="M324" s="53"/>
      <c r="N324" s="45"/>
      <c r="O324" s="53"/>
      <c r="P324" s="45"/>
      <c r="Q324" s="53"/>
      <c r="R324" s="45"/>
      <c r="S324" s="53"/>
      <c r="T324" s="45"/>
      <c r="U324" s="53"/>
      <c r="V324" s="45"/>
      <c r="W324" s="53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2"/>
    </row>
    <row r="325" spans="6:35" x14ac:dyDescent="0.2">
      <c r="F325" s="45"/>
      <c r="G325" s="53"/>
      <c r="H325" s="45"/>
      <c r="I325" s="53"/>
      <c r="J325" s="45"/>
      <c r="K325" s="53"/>
      <c r="L325" s="45"/>
      <c r="M325" s="53"/>
      <c r="N325" s="45"/>
      <c r="O325" s="53"/>
      <c r="P325" s="45"/>
      <c r="Q325" s="53"/>
      <c r="R325" s="45"/>
      <c r="S325" s="53"/>
      <c r="T325" s="45"/>
      <c r="U325" s="53"/>
      <c r="V325" s="45"/>
      <c r="W325" s="53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2"/>
    </row>
    <row r="326" spans="6:35" x14ac:dyDescent="0.2">
      <c r="F326" s="45"/>
      <c r="G326" s="53"/>
      <c r="H326" s="45"/>
      <c r="I326" s="53"/>
      <c r="J326" s="45"/>
      <c r="K326" s="53"/>
      <c r="L326" s="45"/>
      <c r="M326" s="53"/>
      <c r="N326" s="45"/>
      <c r="O326" s="53"/>
      <c r="P326" s="45"/>
      <c r="Q326" s="53"/>
      <c r="R326" s="45"/>
      <c r="S326" s="53"/>
      <c r="T326" s="45"/>
      <c r="U326" s="53"/>
      <c r="V326" s="45"/>
      <c r="W326" s="53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2"/>
    </row>
    <row r="327" spans="6:35" x14ac:dyDescent="0.2">
      <c r="F327" s="45"/>
      <c r="G327" s="53"/>
      <c r="H327" s="45"/>
      <c r="I327" s="53"/>
      <c r="J327" s="45"/>
      <c r="K327" s="53"/>
      <c r="L327" s="45"/>
      <c r="M327" s="53"/>
      <c r="N327" s="45"/>
      <c r="O327" s="53"/>
      <c r="P327" s="45"/>
      <c r="Q327" s="53"/>
      <c r="R327" s="45"/>
      <c r="S327" s="53"/>
      <c r="T327" s="45"/>
      <c r="U327" s="53"/>
      <c r="V327" s="45"/>
      <c r="W327" s="53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2"/>
    </row>
    <row r="328" spans="6:35" x14ac:dyDescent="0.2">
      <c r="F328" s="45"/>
      <c r="G328" s="53"/>
      <c r="H328" s="45"/>
      <c r="I328" s="53"/>
      <c r="J328" s="45"/>
      <c r="K328" s="53"/>
      <c r="L328" s="45"/>
      <c r="M328" s="53"/>
      <c r="N328" s="45"/>
      <c r="O328" s="53"/>
      <c r="P328" s="45"/>
      <c r="Q328" s="53"/>
      <c r="R328" s="45"/>
      <c r="S328" s="53"/>
      <c r="T328" s="45"/>
      <c r="U328" s="53"/>
      <c r="V328" s="45"/>
      <c r="W328" s="53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2"/>
    </row>
    <row r="329" spans="6:35" x14ac:dyDescent="0.2">
      <c r="F329" s="45"/>
      <c r="G329" s="53"/>
      <c r="H329" s="45"/>
      <c r="I329" s="53"/>
      <c r="J329" s="45"/>
      <c r="K329" s="53"/>
      <c r="L329" s="45"/>
      <c r="M329" s="53"/>
      <c r="N329" s="45"/>
      <c r="O329" s="53"/>
      <c r="P329" s="45"/>
      <c r="Q329" s="53"/>
      <c r="R329" s="45"/>
      <c r="S329" s="53"/>
      <c r="T329" s="45"/>
      <c r="U329" s="53"/>
      <c r="V329" s="45"/>
      <c r="W329" s="53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2"/>
    </row>
    <row r="330" spans="6:35" x14ac:dyDescent="0.2">
      <c r="F330" s="45"/>
      <c r="G330" s="53"/>
      <c r="H330" s="45"/>
      <c r="I330" s="53"/>
      <c r="J330" s="45"/>
      <c r="K330" s="53"/>
      <c r="L330" s="45"/>
      <c r="M330" s="53"/>
      <c r="N330" s="45"/>
      <c r="O330" s="53"/>
      <c r="P330" s="45"/>
      <c r="Q330" s="53"/>
      <c r="R330" s="45"/>
      <c r="S330" s="53"/>
      <c r="T330" s="45"/>
      <c r="U330" s="53"/>
      <c r="V330" s="45"/>
      <c r="W330" s="53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2"/>
    </row>
    <row r="331" spans="6:35" x14ac:dyDescent="0.2">
      <c r="F331" s="45"/>
      <c r="G331" s="53"/>
      <c r="H331" s="45"/>
      <c r="I331" s="53"/>
      <c r="J331" s="45"/>
      <c r="K331" s="53"/>
      <c r="L331" s="45"/>
      <c r="M331" s="53"/>
      <c r="N331" s="45"/>
      <c r="O331" s="53"/>
      <c r="P331" s="45"/>
      <c r="Q331" s="53"/>
      <c r="R331" s="45"/>
      <c r="S331" s="53"/>
      <c r="T331" s="45"/>
      <c r="U331" s="53"/>
      <c r="V331" s="45"/>
      <c r="W331" s="53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2"/>
    </row>
    <row r="332" spans="6:35" x14ac:dyDescent="0.2">
      <c r="F332" s="45"/>
      <c r="G332" s="53"/>
      <c r="H332" s="45"/>
      <c r="I332" s="53"/>
      <c r="J332" s="45"/>
      <c r="K332" s="53"/>
      <c r="L332" s="45"/>
      <c r="M332" s="53"/>
      <c r="N332" s="45"/>
      <c r="O332" s="53"/>
      <c r="P332" s="45"/>
      <c r="Q332" s="53"/>
      <c r="R332" s="45"/>
      <c r="S332" s="53"/>
      <c r="T332" s="45"/>
      <c r="U332" s="53"/>
      <c r="V332" s="45"/>
      <c r="W332" s="53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2"/>
    </row>
    <row r="333" spans="6:35" x14ac:dyDescent="0.2">
      <c r="F333" s="45"/>
      <c r="G333" s="53"/>
      <c r="H333" s="45"/>
      <c r="I333" s="53"/>
      <c r="J333" s="45"/>
      <c r="K333" s="53"/>
      <c r="L333" s="45"/>
      <c r="M333" s="53"/>
      <c r="N333" s="45"/>
      <c r="O333" s="53"/>
      <c r="P333" s="45"/>
      <c r="Q333" s="53"/>
      <c r="R333" s="45"/>
      <c r="S333" s="53"/>
      <c r="T333" s="45"/>
      <c r="U333" s="53"/>
      <c r="V333" s="45"/>
      <c r="W333" s="53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2"/>
    </row>
    <row r="334" spans="6:35" x14ac:dyDescent="0.2">
      <c r="F334" s="45"/>
      <c r="G334" s="53"/>
      <c r="H334" s="45"/>
      <c r="I334" s="53"/>
      <c r="J334" s="45"/>
      <c r="K334" s="53"/>
      <c r="L334" s="45"/>
      <c r="M334" s="53"/>
      <c r="N334" s="45"/>
      <c r="O334" s="53"/>
      <c r="P334" s="45"/>
      <c r="Q334" s="53"/>
      <c r="R334" s="45"/>
      <c r="S334" s="53"/>
      <c r="T334" s="45"/>
      <c r="U334" s="53"/>
      <c r="V334" s="45"/>
      <c r="W334" s="53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2"/>
    </row>
    <row r="335" spans="6:35" x14ac:dyDescent="0.2">
      <c r="F335" s="45"/>
      <c r="G335" s="53"/>
      <c r="H335" s="45"/>
      <c r="I335" s="53"/>
      <c r="J335" s="45"/>
      <c r="K335" s="53"/>
      <c r="L335" s="45"/>
      <c r="M335" s="53"/>
      <c r="N335" s="45"/>
      <c r="O335" s="53"/>
      <c r="P335" s="45"/>
      <c r="Q335" s="53"/>
      <c r="R335" s="45"/>
      <c r="S335" s="53"/>
      <c r="T335" s="45"/>
      <c r="U335" s="53"/>
      <c r="V335" s="45"/>
      <c r="W335" s="53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2"/>
    </row>
    <row r="336" spans="6:35" x14ac:dyDescent="0.2">
      <c r="F336" s="45"/>
      <c r="G336" s="53"/>
      <c r="H336" s="45"/>
      <c r="I336" s="53"/>
      <c r="J336" s="45"/>
      <c r="K336" s="53"/>
      <c r="L336" s="45"/>
      <c r="M336" s="53"/>
      <c r="N336" s="45"/>
      <c r="O336" s="53"/>
      <c r="P336" s="45"/>
      <c r="Q336" s="53"/>
      <c r="R336" s="45"/>
      <c r="S336" s="53"/>
      <c r="T336" s="45"/>
      <c r="U336" s="53"/>
      <c r="V336" s="45"/>
      <c r="W336" s="53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2"/>
    </row>
    <row r="337" spans="6:35" x14ac:dyDescent="0.2">
      <c r="F337" s="45"/>
      <c r="G337" s="53"/>
      <c r="H337" s="45"/>
      <c r="I337" s="53"/>
      <c r="J337" s="45"/>
      <c r="K337" s="53"/>
      <c r="L337" s="45"/>
      <c r="M337" s="53"/>
      <c r="N337" s="45"/>
      <c r="O337" s="53"/>
      <c r="P337" s="45"/>
      <c r="Q337" s="53"/>
      <c r="R337" s="45"/>
      <c r="S337" s="53"/>
      <c r="T337" s="45"/>
      <c r="U337" s="53"/>
      <c r="V337" s="45"/>
      <c r="W337" s="53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2"/>
    </row>
    <row r="338" spans="6:35" x14ac:dyDescent="0.2">
      <c r="F338" s="45"/>
      <c r="G338" s="53"/>
      <c r="H338" s="45"/>
      <c r="I338" s="53"/>
      <c r="J338" s="45"/>
      <c r="K338" s="53"/>
      <c r="L338" s="45"/>
      <c r="M338" s="53"/>
      <c r="N338" s="45"/>
      <c r="O338" s="53"/>
      <c r="P338" s="45"/>
      <c r="Q338" s="53"/>
      <c r="R338" s="45"/>
      <c r="S338" s="53"/>
      <c r="T338" s="45"/>
      <c r="U338" s="53"/>
      <c r="V338" s="45"/>
      <c r="W338" s="53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2"/>
    </row>
    <row r="339" spans="6:35" x14ac:dyDescent="0.2">
      <c r="F339" s="45"/>
      <c r="G339" s="53"/>
      <c r="H339" s="45"/>
      <c r="I339" s="53"/>
      <c r="J339" s="45"/>
      <c r="K339" s="53"/>
      <c r="L339" s="45"/>
      <c r="M339" s="53"/>
      <c r="N339" s="45"/>
      <c r="O339" s="53"/>
      <c r="P339" s="45"/>
      <c r="Q339" s="53"/>
      <c r="R339" s="45"/>
      <c r="S339" s="53"/>
      <c r="T339" s="45"/>
      <c r="U339" s="53"/>
      <c r="V339" s="45"/>
      <c r="W339" s="53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2"/>
    </row>
    <row r="340" spans="6:35" x14ac:dyDescent="0.2">
      <c r="F340" s="45"/>
      <c r="G340" s="53"/>
      <c r="H340" s="45"/>
      <c r="I340" s="53"/>
      <c r="J340" s="45"/>
      <c r="K340" s="53"/>
      <c r="L340" s="45"/>
      <c r="M340" s="53"/>
      <c r="N340" s="45"/>
      <c r="O340" s="53"/>
      <c r="P340" s="45"/>
      <c r="Q340" s="53"/>
      <c r="R340" s="45"/>
      <c r="S340" s="53"/>
      <c r="T340" s="45"/>
      <c r="U340" s="53"/>
      <c r="V340" s="45"/>
      <c r="W340" s="53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2"/>
    </row>
    <row r="341" spans="6:35" x14ac:dyDescent="0.2">
      <c r="F341" s="45"/>
      <c r="G341" s="53"/>
      <c r="H341" s="45"/>
      <c r="I341" s="53"/>
      <c r="J341" s="45"/>
      <c r="K341" s="53"/>
      <c r="L341" s="45"/>
      <c r="M341" s="53"/>
      <c r="N341" s="45"/>
      <c r="O341" s="53"/>
      <c r="P341" s="45"/>
      <c r="Q341" s="53"/>
      <c r="R341" s="45"/>
      <c r="S341" s="53"/>
      <c r="T341" s="45"/>
      <c r="U341" s="53"/>
      <c r="V341" s="45"/>
      <c r="W341" s="53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2"/>
    </row>
    <row r="342" spans="6:35" x14ac:dyDescent="0.2">
      <c r="F342" s="45"/>
      <c r="G342" s="53"/>
      <c r="H342" s="45"/>
      <c r="I342" s="53"/>
      <c r="J342" s="45"/>
      <c r="K342" s="53"/>
      <c r="L342" s="45"/>
      <c r="M342" s="53"/>
      <c r="N342" s="45"/>
      <c r="O342" s="53"/>
      <c r="P342" s="45"/>
      <c r="Q342" s="53"/>
      <c r="R342" s="45"/>
      <c r="S342" s="53"/>
      <c r="T342" s="45"/>
      <c r="U342" s="53"/>
      <c r="V342" s="45"/>
      <c r="W342" s="53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2"/>
    </row>
    <row r="343" spans="6:35" x14ac:dyDescent="0.2">
      <c r="F343" s="45"/>
      <c r="G343" s="53"/>
      <c r="H343" s="45"/>
      <c r="I343" s="53"/>
      <c r="J343" s="45"/>
      <c r="K343" s="53"/>
      <c r="L343" s="45"/>
      <c r="M343" s="53"/>
      <c r="N343" s="45"/>
      <c r="O343" s="53"/>
      <c r="P343" s="45"/>
      <c r="Q343" s="53"/>
      <c r="R343" s="45"/>
      <c r="S343" s="53"/>
      <c r="T343" s="45"/>
      <c r="U343" s="53"/>
      <c r="V343" s="45"/>
      <c r="W343" s="53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2"/>
    </row>
    <row r="344" spans="6:35" x14ac:dyDescent="0.2">
      <c r="F344" s="45"/>
      <c r="G344" s="53"/>
      <c r="H344" s="45"/>
      <c r="I344" s="53"/>
      <c r="J344" s="45"/>
      <c r="K344" s="53"/>
      <c r="L344" s="45"/>
      <c r="M344" s="53"/>
      <c r="N344" s="45"/>
      <c r="O344" s="53"/>
      <c r="P344" s="45"/>
      <c r="Q344" s="53"/>
      <c r="R344" s="45"/>
      <c r="S344" s="53"/>
      <c r="T344" s="45"/>
      <c r="U344" s="53"/>
      <c r="V344" s="45"/>
      <c r="W344" s="53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2"/>
    </row>
    <row r="345" spans="6:35" x14ac:dyDescent="0.2">
      <c r="F345" s="45"/>
      <c r="G345" s="53"/>
      <c r="H345" s="45"/>
      <c r="I345" s="53"/>
      <c r="J345" s="45"/>
      <c r="K345" s="53"/>
      <c r="L345" s="45"/>
      <c r="M345" s="53"/>
      <c r="N345" s="45"/>
      <c r="O345" s="53"/>
      <c r="P345" s="45"/>
      <c r="Q345" s="53"/>
      <c r="R345" s="45"/>
      <c r="S345" s="53"/>
      <c r="T345" s="45"/>
      <c r="U345" s="53"/>
      <c r="V345" s="45"/>
      <c r="W345" s="53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2"/>
    </row>
    <row r="346" spans="6:35" x14ac:dyDescent="0.2">
      <c r="F346" s="45"/>
      <c r="G346" s="53"/>
      <c r="H346" s="45"/>
      <c r="I346" s="53"/>
      <c r="J346" s="45"/>
      <c r="K346" s="53"/>
      <c r="L346" s="45"/>
      <c r="M346" s="53"/>
      <c r="N346" s="45"/>
      <c r="O346" s="53"/>
      <c r="P346" s="45"/>
      <c r="Q346" s="53"/>
      <c r="R346" s="45"/>
      <c r="S346" s="53"/>
      <c r="T346" s="45"/>
      <c r="U346" s="53"/>
      <c r="V346" s="45"/>
      <c r="W346" s="53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2"/>
    </row>
    <row r="347" spans="6:35" x14ac:dyDescent="0.2">
      <c r="F347" s="45"/>
      <c r="G347" s="53"/>
      <c r="H347" s="45"/>
      <c r="I347" s="53"/>
      <c r="J347" s="45"/>
      <c r="K347" s="53"/>
      <c r="L347" s="45"/>
      <c r="M347" s="53"/>
      <c r="N347" s="45"/>
      <c r="O347" s="53"/>
      <c r="P347" s="45"/>
      <c r="Q347" s="53"/>
      <c r="R347" s="45"/>
      <c r="S347" s="53"/>
      <c r="T347" s="45"/>
      <c r="U347" s="53"/>
      <c r="V347" s="45"/>
      <c r="W347" s="53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2"/>
    </row>
    <row r="348" spans="6:35" x14ac:dyDescent="0.2">
      <c r="F348" s="45"/>
      <c r="G348" s="53"/>
      <c r="H348" s="45"/>
      <c r="I348" s="53"/>
      <c r="J348" s="45"/>
      <c r="K348" s="53"/>
      <c r="L348" s="45"/>
      <c r="M348" s="53"/>
      <c r="N348" s="45"/>
      <c r="O348" s="53"/>
      <c r="P348" s="45"/>
      <c r="Q348" s="53"/>
      <c r="R348" s="45"/>
      <c r="S348" s="53"/>
      <c r="T348" s="45"/>
      <c r="U348" s="53"/>
      <c r="V348" s="45"/>
      <c r="W348" s="53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2"/>
    </row>
    <row r="349" spans="6:35" x14ac:dyDescent="0.2">
      <c r="F349" s="45"/>
      <c r="G349" s="53"/>
      <c r="H349" s="45"/>
      <c r="I349" s="53"/>
      <c r="J349" s="45"/>
      <c r="K349" s="53"/>
      <c r="L349" s="45"/>
      <c r="M349" s="53"/>
      <c r="N349" s="45"/>
      <c r="O349" s="53"/>
      <c r="P349" s="45"/>
      <c r="Q349" s="53"/>
      <c r="R349" s="45"/>
      <c r="S349" s="53"/>
      <c r="T349" s="45"/>
      <c r="U349" s="53"/>
      <c r="V349" s="45"/>
      <c r="W349" s="53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2"/>
    </row>
    <row r="350" spans="6:35" x14ac:dyDescent="0.2">
      <c r="F350" s="45"/>
      <c r="G350" s="53"/>
      <c r="H350" s="45"/>
      <c r="I350" s="53"/>
      <c r="J350" s="45"/>
      <c r="K350" s="53"/>
      <c r="L350" s="45"/>
      <c r="M350" s="53"/>
      <c r="N350" s="45"/>
      <c r="O350" s="53"/>
      <c r="P350" s="45"/>
      <c r="Q350" s="53"/>
      <c r="R350" s="45"/>
      <c r="S350" s="53"/>
      <c r="T350" s="45"/>
      <c r="U350" s="53"/>
      <c r="V350" s="45"/>
      <c r="W350" s="53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2"/>
    </row>
    <row r="351" spans="6:35" x14ac:dyDescent="0.2">
      <c r="F351" s="45"/>
      <c r="G351" s="53"/>
      <c r="H351" s="45"/>
      <c r="I351" s="53"/>
      <c r="J351" s="45"/>
      <c r="K351" s="53"/>
      <c r="L351" s="45"/>
      <c r="M351" s="53"/>
      <c r="N351" s="45"/>
      <c r="O351" s="53"/>
      <c r="P351" s="45"/>
      <c r="Q351" s="53"/>
      <c r="R351" s="45"/>
      <c r="S351" s="53"/>
      <c r="T351" s="45"/>
      <c r="U351" s="53"/>
      <c r="V351" s="45"/>
      <c r="W351" s="53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2"/>
    </row>
    <row r="352" spans="6:35" x14ac:dyDescent="0.2">
      <c r="F352" s="45"/>
      <c r="G352" s="53"/>
      <c r="H352" s="45"/>
      <c r="I352" s="53"/>
      <c r="J352" s="45"/>
      <c r="K352" s="53"/>
      <c r="L352" s="45"/>
      <c r="M352" s="53"/>
      <c r="N352" s="45"/>
      <c r="O352" s="53"/>
      <c r="P352" s="45"/>
      <c r="Q352" s="53"/>
      <c r="R352" s="45"/>
      <c r="S352" s="53"/>
      <c r="T352" s="45"/>
      <c r="U352" s="53"/>
      <c r="V352" s="45"/>
      <c r="W352" s="53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2"/>
    </row>
    <row r="353" spans="6:35" x14ac:dyDescent="0.2">
      <c r="F353" s="45"/>
      <c r="G353" s="53"/>
      <c r="H353" s="45"/>
      <c r="I353" s="53"/>
      <c r="J353" s="45"/>
      <c r="K353" s="53"/>
      <c r="L353" s="45"/>
      <c r="M353" s="53"/>
      <c r="N353" s="45"/>
      <c r="O353" s="53"/>
      <c r="P353" s="45"/>
      <c r="Q353" s="53"/>
      <c r="R353" s="45"/>
      <c r="S353" s="53"/>
      <c r="T353" s="45"/>
      <c r="U353" s="53"/>
      <c r="V353" s="45"/>
      <c r="W353" s="53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2"/>
    </row>
    <row r="354" spans="6:35" x14ac:dyDescent="0.2">
      <c r="F354" s="45"/>
      <c r="G354" s="53"/>
      <c r="H354" s="45"/>
      <c r="I354" s="53"/>
      <c r="J354" s="45"/>
      <c r="K354" s="53"/>
      <c r="L354" s="45"/>
      <c r="M354" s="53"/>
      <c r="N354" s="45"/>
      <c r="O354" s="53"/>
      <c r="P354" s="45"/>
      <c r="Q354" s="53"/>
      <c r="R354" s="45"/>
      <c r="S354" s="53"/>
      <c r="T354" s="45"/>
      <c r="U354" s="53"/>
      <c r="V354" s="45"/>
      <c r="W354" s="53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2"/>
    </row>
    <row r="355" spans="6:35" x14ac:dyDescent="0.2">
      <c r="F355" s="45"/>
      <c r="G355" s="53"/>
      <c r="H355" s="45"/>
      <c r="I355" s="53"/>
      <c r="J355" s="45"/>
      <c r="K355" s="53"/>
      <c r="L355" s="45"/>
      <c r="M355" s="53"/>
      <c r="N355" s="45"/>
      <c r="O355" s="53"/>
      <c r="P355" s="45"/>
      <c r="Q355" s="53"/>
      <c r="R355" s="45"/>
      <c r="S355" s="53"/>
      <c r="T355" s="45"/>
      <c r="U355" s="53"/>
      <c r="V355" s="45"/>
      <c r="W355" s="53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2"/>
    </row>
    <row r="356" spans="6:35" x14ac:dyDescent="0.2">
      <c r="F356" s="45"/>
      <c r="G356" s="53"/>
      <c r="H356" s="45"/>
      <c r="I356" s="53"/>
      <c r="J356" s="45"/>
      <c r="K356" s="53"/>
      <c r="L356" s="45"/>
      <c r="M356" s="53"/>
      <c r="N356" s="45"/>
      <c r="O356" s="53"/>
      <c r="P356" s="45"/>
      <c r="Q356" s="53"/>
      <c r="R356" s="45"/>
      <c r="S356" s="53"/>
      <c r="T356" s="45"/>
      <c r="U356" s="53"/>
      <c r="V356" s="45"/>
      <c r="W356" s="53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2"/>
    </row>
    <row r="357" spans="6:35" x14ac:dyDescent="0.2">
      <c r="F357" s="45"/>
      <c r="G357" s="53"/>
      <c r="H357" s="45"/>
      <c r="I357" s="53"/>
      <c r="J357" s="45"/>
      <c r="K357" s="53"/>
      <c r="L357" s="45"/>
      <c r="M357" s="53"/>
      <c r="N357" s="45"/>
      <c r="O357" s="53"/>
      <c r="P357" s="45"/>
      <c r="Q357" s="53"/>
      <c r="R357" s="45"/>
      <c r="S357" s="53"/>
      <c r="T357" s="45"/>
      <c r="U357" s="53"/>
      <c r="V357" s="45"/>
      <c r="W357" s="53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2"/>
    </row>
    <row r="358" spans="6:35" x14ac:dyDescent="0.2">
      <c r="F358" s="45"/>
      <c r="G358" s="53"/>
      <c r="H358" s="45"/>
      <c r="I358" s="53"/>
      <c r="J358" s="45"/>
      <c r="K358" s="53"/>
      <c r="L358" s="45"/>
      <c r="M358" s="53"/>
      <c r="N358" s="45"/>
      <c r="O358" s="53"/>
      <c r="P358" s="45"/>
      <c r="Q358" s="53"/>
      <c r="R358" s="45"/>
      <c r="S358" s="53"/>
      <c r="T358" s="45"/>
      <c r="U358" s="53"/>
      <c r="V358" s="45"/>
      <c r="W358" s="53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2"/>
    </row>
    <row r="359" spans="6:35" x14ac:dyDescent="0.2">
      <c r="F359" s="45"/>
      <c r="G359" s="53"/>
      <c r="H359" s="45"/>
      <c r="I359" s="53"/>
      <c r="J359" s="45"/>
      <c r="K359" s="53"/>
      <c r="L359" s="45"/>
      <c r="M359" s="53"/>
      <c r="N359" s="45"/>
      <c r="O359" s="53"/>
      <c r="P359" s="45"/>
      <c r="Q359" s="53"/>
      <c r="R359" s="45"/>
      <c r="S359" s="53"/>
      <c r="T359" s="45"/>
      <c r="U359" s="53"/>
      <c r="V359" s="45"/>
      <c r="W359" s="53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2"/>
    </row>
    <row r="360" spans="6:35" x14ac:dyDescent="0.2">
      <c r="F360" s="45"/>
      <c r="G360" s="53"/>
      <c r="H360" s="45"/>
      <c r="I360" s="53"/>
      <c r="J360" s="45"/>
      <c r="K360" s="53"/>
      <c r="L360" s="45"/>
      <c r="M360" s="53"/>
      <c r="N360" s="45"/>
      <c r="O360" s="53"/>
      <c r="P360" s="45"/>
      <c r="Q360" s="53"/>
      <c r="R360" s="45"/>
      <c r="S360" s="53"/>
      <c r="T360" s="45"/>
      <c r="U360" s="53"/>
      <c r="V360" s="45"/>
      <c r="W360" s="53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2"/>
    </row>
    <row r="361" spans="6:35" x14ac:dyDescent="0.2">
      <c r="F361" s="45"/>
      <c r="G361" s="53"/>
      <c r="H361" s="45"/>
      <c r="I361" s="53"/>
      <c r="J361" s="45"/>
      <c r="K361" s="53"/>
      <c r="L361" s="45"/>
      <c r="M361" s="53"/>
      <c r="N361" s="45"/>
      <c r="O361" s="53"/>
      <c r="P361" s="45"/>
      <c r="Q361" s="53"/>
      <c r="R361" s="45"/>
      <c r="S361" s="53"/>
      <c r="T361" s="45"/>
      <c r="U361" s="53"/>
      <c r="V361" s="45"/>
      <c r="W361" s="53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2"/>
    </row>
    <row r="362" spans="6:35" x14ac:dyDescent="0.2">
      <c r="F362" s="45"/>
      <c r="G362" s="53"/>
      <c r="H362" s="45"/>
      <c r="I362" s="53"/>
      <c r="J362" s="45"/>
      <c r="K362" s="53"/>
      <c r="L362" s="45"/>
      <c r="M362" s="53"/>
      <c r="N362" s="45"/>
      <c r="O362" s="53"/>
      <c r="P362" s="45"/>
      <c r="Q362" s="53"/>
      <c r="R362" s="45"/>
      <c r="S362" s="53"/>
      <c r="T362" s="45"/>
      <c r="U362" s="53"/>
      <c r="V362" s="45"/>
      <c r="W362" s="53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2"/>
    </row>
    <row r="363" spans="6:35" x14ac:dyDescent="0.2">
      <c r="F363" s="45"/>
      <c r="G363" s="53"/>
      <c r="H363" s="45"/>
      <c r="I363" s="53"/>
      <c r="J363" s="45"/>
      <c r="K363" s="53"/>
      <c r="L363" s="45"/>
      <c r="M363" s="53"/>
      <c r="N363" s="45"/>
      <c r="O363" s="53"/>
      <c r="P363" s="45"/>
      <c r="Q363" s="53"/>
      <c r="R363" s="45"/>
      <c r="S363" s="53"/>
      <c r="T363" s="45"/>
      <c r="U363" s="53"/>
      <c r="V363" s="45"/>
      <c r="W363" s="53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2"/>
    </row>
    <row r="364" spans="6:35" x14ac:dyDescent="0.2">
      <c r="F364" s="45"/>
      <c r="G364" s="53"/>
      <c r="H364" s="45"/>
      <c r="I364" s="53"/>
      <c r="J364" s="45"/>
      <c r="K364" s="53"/>
      <c r="L364" s="45"/>
      <c r="M364" s="53"/>
      <c r="N364" s="45"/>
      <c r="O364" s="53"/>
      <c r="P364" s="45"/>
      <c r="Q364" s="53"/>
      <c r="R364" s="45"/>
      <c r="S364" s="53"/>
      <c r="T364" s="45"/>
      <c r="U364" s="53"/>
      <c r="V364" s="45"/>
      <c r="W364" s="53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2"/>
    </row>
    <row r="365" spans="6:35" x14ac:dyDescent="0.2">
      <c r="F365" s="45"/>
      <c r="G365" s="53"/>
      <c r="H365" s="45"/>
      <c r="I365" s="53"/>
      <c r="J365" s="45"/>
      <c r="K365" s="53"/>
      <c r="L365" s="45"/>
      <c r="M365" s="53"/>
      <c r="N365" s="45"/>
      <c r="O365" s="53"/>
      <c r="P365" s="45"/>
      <c r="Q365" s="53"/>
      <c r="R365" s="45"/>
      <c r="S365" s="53"/>
      <c r="T365" s="45"/>
      <c r="U365" s="53"/>
      <c r="V365" s="45"/>
      <c r="W365" s="53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2"/>
    </row>
    <row r="366" spans="6:35" x14ac:dyDescent="0.2">
      <c r="F366" s="45"/>
      <c r="G366" s="53"/>
      <c r="H366" s="45"/>
      <c r="I366" s="53"/>
      <c r="J366" s="45"/>
      <c r="K366" s="53"/>
      <c r="L366" s="45"/>
      <c r="M366" s="53"/>
      <c r="N366" s="45"/>
      <c r="O366" s="53"/>
      <c r="P366" s="45"/>
      <c r="Q366" s="53"/>
      <c r="R366" s="45"/>
      <c r="S366" s="53"/>
      <c r="T366" s="45"/>
      <c r="U366" s="53"/>
      <c r="V366" s="45"/>
      <c r="W366" s="53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2"/>
    </row>
    <row r="367" spans="6:35" x14ac:dyDescent="0.2">
      <c r="F367" s="45"/>
      <c r="G367" s="53"/>
      <c r="H367" s="45"/>
      <c r="I367" s="53"/>
      <c r="J367" s="45"/>
      <c r="K367" s="53"/>
      <c r="L367" s="45"/>
      <c r="M367" s="53"/>
      <c r="N367" s="45"/>
      <c r="O367" s="53"/>
      <c r="P367" s="45"/>
      <c r="Q367" s="53"/>
      <c r="R367" s="45"/>
      <c r="S367" s="53"/>
      <c r="T367" s="45"/>
      <c r="U367" s="53"/>
      <c r="V367" s="45"/>
      <c r="W367" s="53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2"/>
    </row>
    <row r="368" spans="6:35" x14ac:dyDescent="0.2">
      <c r="F368" s="45"/>
      <c r="G368" s="53"/>
      <c r="H368" s="45"/>
      <c r="I368" s="53"/>
      <c r="J368" s="45"/>
      <c r="K368" s="53"/>
      <c r="L368" s="45"/>
      <c r="M368" s="53"/>
      <c r="N368" s="45"/>
      <c r="O368" s="53"/>
      <c r="P368" s="45"/>
      <c r="Q368" s="53"/>
      <c r="R368" s="45"/>
      <c r="S368" s="53"/>
      <c r="T368" s="45"/>
      <c r="U368" s="53"/>
      <c r="V368" s="45"/>
      <c r="W368" s="53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2"/>
    </row>
    <row r="369" spans="6:35" x14ac:dyDescent="0.2">
      <c r="F369" s="45"/>
      <c r="G369" s="53"/>
      <c r="H369" s="45"/>
      <c r="I369" s="53"/>
      <c r="J369" s="45"/>
      <c r="K369" s="53"/>
      <c r="L369" s="45"/>
      <c r="M369" s="53"/>
      <c r="N369" s="45"/>
      <c r="O369" s="53"/>
      <c r="P369" s="45"/>
      <c r="Q369" s="53"/>
      <c r="R369" s="45"/>
      <c r="S369" s="53"/>
      <c r="T369" s="45"/>
      <c r="U369" s="53"/>
      <c r="V369" s="45"/>
      <c r="W369" s="53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2"/>
    </row>
    <row r="370" spans="6:35" x14ac:dyDescent="0.2">
      <c r="F370" s="45"/>
      <c r="G370" s="53"/>
      <c r="H370" s="45"/>
      <c r="I370" s="53"/>
      <c r="J370" s="45"/>
      <c r="K370" s="53"/>
      <c r="L370" s="45"/>
      <c r="M370" s="53"/>
      <c r="N370" s="45"/>
      <c r="O370" s="53"/>
      <c r="P370" s="45"/>
      <c r="Q370" s="53"/>
      <c r="R370" s="45"/>
      <c r="S370" s="53"/>
      <c r="T370" s="45"/>
      <c r="U370" s="53"/>
      <c r="V370" s="45"/>
      <c r="W370" s="53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2"/>
    </row>
    <row r="371" spans="6:35" x14ac:dyDescent="0.2">
      <c r="F371" s="45"/>
      <c r="G371" s="53"/>
      <c r="H371" s="45"/>
      <c r="I371" s="53"/>
      <c r="J371" s="45"/>
      <c r="K371" s="53"/>
      <c r="L371" s="45"/>
      <c r="M371" s="53"/>
      <c r="N371" s="45"/>
      <c r="O371" s="53"/>
      <c r="P371" s="45"/>
      <c r="Q371" s="53"/>
      <c r="R371" s="45"/>
      <c r="S371" s="53"/>
      <c r="T371" s="45"/>
      <c r="U371" s="53"/>
      <c r="V371" s="45"/>
      <c r="W371" s="53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2"/>
    </row>
    <row r="372" spans="6:35" x14ac:dyDescent="0.2">
      <c r="F372" s="45"/>
      <c r="G372" s="53"/>
      <c r="H372" s="45"/>
      <c r="I372" s="53"/>
      <c r="J372" s="45"/>
      <c r="K372" s="53"/>
      <c r="L372" s="45"/>
      <c r="M372" s="53"/>
      <c r="N372" s="45"/>
      <c r="O372" s="53"/>
      <c r="P372" s="45"/>
      <c r="Q372" s="53"/>
      <c r="R372" s="45"/>
      <c r="S372" s="53"/>
      <c r="T372" s="45"/>
      <c r="U372" s="53"/>
      <c r="V372" s="45"/>
      <c r="W372" s="53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2"/>
    </row>
    <row r="373" spans="6:35" x14ac:dyDescent="0.2">
      <c r="F373" s="45"/>
      <c r="G373" s="53"/>
      <c r="H373" s="45"/>
      <c r="I373" s="53"/>
      <c r="J373" s="45"/>
      <c r="K373" s="53"/>
      <c r="L373" s="45"/>
      <c r="M373" s="53"/>
      <c r="N373" s="45"/>
      <c r="O373" s="53"/>
      <c r="P373" s="45"/>
      <c r="Q373" s="53"/>
      <c r="R373" s="45"/>
      <c r="S373" s="53"/>
      <c r="T373" s="45"/>
      <c r="U373" s="53"/>
      <c r="V373" s="45"/>
      <c r="W373" s="53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2"/>
    </row>
    <row r="374" spans="6:35" x14ac:dyDescent="0.2">
      <c r="F374" s="45"/>
      <c r="G374" s="53"/>
      <c r="H374" s="45"/>
      <c r="I374" s="53"/>
      <c r="J374" s="45"/>
      <c r="K374" s="53"/>
      <c r="L374" s="45"/>
      <c r="M374" s="53"/>
      <c r="N374" s="45"/>
      <c r="O374" s="53"/>
      <c r="P374" s="45"/>
      <c r="Q374" s="53"/>
      <c r="R374" s="45"/>
      <c r="S374" s="53"/>
      <c r="T374" s="45"/>
      <c r="U374" s="53"/>
      <c r="V374" s="45"/>
      <c r="W374" s="53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2"/>
    </row>
    <row r="375" spans="6:35" x14ac:dyDescent="0.2">
      <c r="F375" s="45"/>
      <c r="G375" s="53"/>
      <c r="H375" s="45"/>
      <c r="I375" s="53"/>
      <c r="J375" s="45"/>
      <c r="K375" s="53"/>
      <c r="L375" s="45"/>
      <c r="M375" s="53"/>
      <c r="N375" s="45"/>
      <c r="O375" s="53"/>
      <c r="P375" s="45"/>
      <c r="Q375" s="53"/>
      <c r="R375" s="45"/>
      <c r="S375" s="53"/>
      <c r="T375" s="45"/>
      <c r="U375" s="53"/>
      <c r="V375" s="45"/>
      <c r="W375" s="53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2"/>
    </row>
    <row r="376" spans="6:35" x14ac:dyDescent="0.2">
      <c r="F376" s="45"/>
      <c r="G376" s="53"/>
      <c r="H376" s="45"/>
      <c r="I376" s="53"/>
      <c r="J376" s="45"/>
      <c r="K376" s="53"/>
      <c r="L376" s="45"/>
      <c r="M376" s="53"/>
      <c r="N376" s="45"/>
      <c r="O376" s="53"/>
      <c r="P376" s="45"/>
      <c r="Q376" s="53"/>
      <c r="R376" s="45"/>
      <c r="S376" s="53"/>
      <c r="T376" s="45"/>
      <c r="U376" s="53"/>
      <c r="V376" s="45"/>
      <c r="W376" s="53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2"/>
    </row>
    <row r="377" spans="6:35" x14ac:dyDescent="0.2">
      <c r="F377" s="45"/>
      <c r="G377" s="53"/>
      <c r="H377" s="45"/>
      <c r="I377" s="53"/>
      <c r="J377" s="45"/>
      <c r="K377" s="53"/>
      <c r="L377" s="45"/>
      <c r="M377" s="53"/>
      <c r="N377" s="45"/>
      <c r="O377" s="53"/>
      <c r="P377" s="45"/>
      <c r="Q377" s="53"/>
      <c r="R377" s="45"/>
      <c r="S377" s="53"/>
      <c r="T377" s="45"/>
      <c r="U377" s="53"/>
      <c r="V377" s="45"/>
      <c r="W377" s="53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2"/>
    </row>
    <row r="378" spans="6:35" x14ac:dyDescent="0.2">
      <c r="F378" s="45"/>
      <c r="G378" s="53"/>
      <c r="H378" s="45"/>
      <c r="I378" s="53"/>
      <c r="J378" s="45"/>
      <c r="K378" s="53"/>
      <c r="L378" s="45"/>
      <c r="M378" s="53"/>
      <c r="N378" s="45"/>
      <c r="O378" s="53"/>
      <c r="P378" s="45"/>
      <c r="Q378" s="53"/>
      <c r="R378" s="45"/>
      <c r="S378" s="53"/>
      <c r="T378" s="45"/>
      <c r="U378" s="53"/>
      <c r="V378" s="45"/>
      <c r="W378" s="53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2"/>
    </row>
    <row r="379" spans="6:35" x14ac:dyDescent="0.2">
      <c r="F379" s="45"/>
      <c r="G379" s="53"/>
      <c r="H379" s="45"/>
      <c r="I379" s="53"/>
      <c r="J379" s="45"/>
      <c r="K379" s="53"/>
      <c r="L379" s="45"/>
      <c r="M379" s="53"/>
      <c r="N379" s="45"/>
      <c r="O379" s="53"/>
      <c r="P379" s="45"/>
      <c r="Q379" s="53"/>
      <c r="R379" s="45"/>
      <c r="S379" s="53"/>
      <c r="T379" s="45"/>
      <c r="U379" s="53"/>
      <c r="V379" s="45"/>
      <c r="W379" s="53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2"/>
    </row>
    <row r="380" spans="6:35" x14ac:dyDescent="0.2">
      <c r="F380" s="45"/>
      <c r="G380" s="53"/>
      <c r="H380" s="45"/>
      <c r="I380" s="53"/>
      <c r="J380" s="45"/>
      <c r="K380" s="53"/>
      <c r="L380" s="45"/>
      <c r="M380" s="53"/>
      <c r="N380" s="45"/>
      <c r="O380" s="53"/>
      <c r="P380" s="45"/>
      <c r="Q380" s="53"/>
      <c r="R380" s="45"/>
      <c r="S380" s="53"/>
      <c r="T380" s="45"/>
      <c r="U380" s="53"/>
      <c r="V380" s="45"/>
      <c r="W380" s="53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2"/>
    </row>
    <row r="381" spans="6:35" x14ac:dyDescent="0.2">
      <c r="F381" s="45"/>
      <c r="G381" s="53"/>
      <c r="H381" s="45"/>
      <c r="I381" s="53"/>
      <c r="J381" s="45"/>
      <c r="K381" s="53"/>
      <c r="L381" s="45"/>
      <c r="M381" s="53"/>
      <c r="N381" s="45"/>
      <c r="O381" s="53"/>
      <c r="P381" s="45"/>
      <c r="Q381" s="53"/>
      <c r="R381" s="45"/>
      <c r="S381" s="53"/>
      <c r="T381" s="45"/>
      <c r="U381" s="53"/>
      <c r="V381" s="45"/>
      <c r="W381" s="53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2"/>
    </row>
    <row r="382" spans="6:35" x14ac:dyDescent="0.2">
      <c r="F382" s="45"/>
      <c r="G382" s="53"/>
      <c r="H382" s="45"/>
      <c r="I382" s="53"/>
      <c r="J382" s="45"/>
      <c r="K382" s="53"/>
      <c r="L382" s="45"/>
      <c r="M382" s="53"/>
      <c r="N382" s="45"/>
      <c r="O382" s="53"/>
      <c r="P382" s="45"/>
      <c r="Q382" s="53"/>
      <c r="R382" s="45"/>
      <c r="S382" s="53"/>
      <c r="T382" s="45"/>
      <c r="U382" s="53"/>
      <c r="V382" s="45"/>
      <c r="W382" s="53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2"/>
    </row>
    <row r="383" spans="6:35" x14ac:dyDescent="0.2">
      <c r="F383" s="45"/>
      <c r="G383" s="53"/>
      <c r="H383" s="45"/>
      <c r="I383" s="53"/>
      <c r="J383" s="45"/>
      <c r="K383" s="53"/>
      <c r="L383" s="45"/>
      <c r="M383" s="53"/>
      <c r="N383" s="45"/>
      <c r="O383" s="53"/>
      <c r="P383" s="45"/>
      <c r="Q383" s="53"/>
      <c r="R383" s="45"/>
      <c r="S383" s="53"/>
      <c r="T383" s="45"/>
      <c r="U383" s="53"/>
      <c r="V383" s="45"/>
      <c r="W383" s="53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2"/>
    </row>
    <row r="384" spans="6:35" x14ac:dyDescent="0.2">
      <c r="F384" s="45"/>
      <c r="G384" s="53"/>
      <c r="H384" s="45"/>
      <c r="I384" s="53"/>
      <c r="J384" s="45"/>
      <c r="K384" s="53"/>
      <c r="L384" s="45"/>
      <c r="M384" s="53"/>
      <c r="N384" s="45"/>
      <c r="O384" s="53"/>
      <c r="P384" s="45"/>
      <c r="Q384" s="53"/>
      <c r="R384" s="45"/>
      <c r="S384" s="53"/>
      <c r="T384" s="45"/>
      <c r="U384" s="53"/>
      <c r="V384" s="45"/>
      <c r="W384" s="53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2"/>
    </row>
    <row r="385" spans="6:35" x14ac:dyDescent="0.2">
      <c r="F385" s="45"/>
      <c r="G385" s="53"/>
      <c r="H385" s="45"/>
      <c r="I385" s="53"/>
      <c r="J385" s="45"/>
      <c r="K385" s="53"/>
      <c r="L385" s="45"/>
      <c r="M385" s="53"/>
      <c r="N385" s="45"/>
      <c r="O385" s="53"/>
      <c r="P385" s="45"/>
      <c r="Q385" s="53"/>
      <c r="R385" s="45"/>
      <c r="S385" s="53"/>
      <c r="T385" s="45"/>
      <c r="U385" s="53"/>
      <c r="V385" s="45"/>
      <c r="W385" s="53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2"/>
    </row>
    <row r="386" spans="6:35" x14ac:dyDescent="0.2">
      <c r="F386" s="45"/>
      <c r="G386" s="53"/>
      <c r="H386" s="45"/>
      <c r="I386" s="53"/>
      <c r="J386" s="45"/>
      <c r="K386" s="53"/>
      <c r="L386" s="45"/>
      <c r="M386" s="53"/>
      <c r="N386" s="45"/>
      <c r="O386" s="53"/>
      <c r="P386" s="45"/>
      <c r="Q386" s="53"/>
      <c r="R386" s="45"/>
      <c r="S386" s="53"/>
      <c r="T386" s="45"/>
      <c r="U386" s="53"/>
      <c r="V386" s="45"/>
      <c r="W386" s="53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2"/>
    </row>
    <row r="387" spans="6:35" x14ac:dyDescent="0.2">
      <c r="F387" s="45"/>
      <c r="G387" s="53"/>
      <c r="H387" s="45"/>
      <c r="I387" s="53"/>
      <c r="J387" s="45"/>
      <c r="K387" s="53"/>
      <c r="L387" s="45"/>
      <c r="M387" s="53"/>
      <c r="N387" s="45"/>
      <c r="O387" s="53"/>
      <c r="P387" s="45"/>
      <c r="Q387" s="53"/>
      <c r="R387" s="45"/>
      <c r="S387" s="53"/>
      <c r="T387" s="45"/>
      <c r="U387" s="53"/>
      <c r="V387" s="45"/>
      <c r="W387" s="53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2"/>
    </row>
    <row r="388" spans="6:35" x14ac:dyDescent="0.2">
      <c r="F388" s="45"/>
      <c r="G388" s="53"/>
      <c r="H388" s="45"/>
      <c r="I388" s="53"/>
      <c r="J388" s="45"/>
      <c r="K388" s="53"/>
      <c r="L388" s="45"/>
      <c r="M388" s="53"/>
      <c r="N388" s="45"/>
      <c r="O388" s="53"/>
      <c r="P388" s="45"/>
      <c r="Q388" s="53"/>
      <c r="R388" s="45"/>
      <c r="S388" s="53"/>
      <c r="T388" s="45"/>
      <c r="U388" s="53"/>
      <c r="V388" s="45"/>
      <c r="W388" s="53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2"/>
    </row>
    <row r="389" spans="6:35" x14ac:dyDescent="0.2">
      <c r="F389" s="45"/>
      <c r="G389" s="53"/>
      <c r="H389" s="45"/>
      <c r="I389" s="53"/>
      <c r="J389" s="45"/>
      <c r="K389" s="53"/>
      <c r="L389" s="45"/>
      <c r="M389" s="53"/>
      <c r="N389" s="45"/>
      <c r="O389" s="53"/>
      <c r="P389" s="45"/>
      <c r="Q389" s="53"/>
      <c r="R389" s="45"/>
      <c r="S389" s="53"/>
      <c r="T389" s="45"/>
      <c r="U389" s="53"/>
      <c r="V389" s="45"/>
      <c r="W389" s="53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2"/>
    </row>
    <row r="390" spans="6:35" x14ac:dyDescent="0.2">
      <c r="F390" s="45"/>
      <c r="G390" s="53"/>
      <c r="H390" s="45"/>
      <c r="I390" s="53"/>
      <c r="J390" s="45"/>
      <c r="K390" s="53"/>
      <c r="L390" s="45"/>
      <c r="M390" s="53"/>
      <c r="N390" s="45"/>
      <c r="O390" s="53"/>
      <c r="P390" s="45"/>
      <c r="Q390" s="53"/>
      <c r="R390" s="45"/>
      <c r="S390" s="53"/>
      <c r="T390" s="45"/>
      <c r="U390" s="53"/>
      <c r="V390" s="45"/>
      <c r="W390" s="53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2"/>
    </row>
    <row r="391" spans="6:35" x14ac:dyDescent="0.2">
      <c r="F391" s="45"/>
      <c r="G391" s="53"/>
      <c r="H391" s="45"/>
      <c r="I391" s="53"/>
      <c r="J391" s="45"/>
      <c r="K391" s="53"/>
      <c r="L391" s="45"/>
      <c r="M391" s="53"/>
      <c r="N391" s="45"/>
      <c r="O391" s="53"/>
      <c r="P391" s="45"/>
      <c r="Q391" s="53"/>
      <c r="R391" s="45"/>
      <c r="S391" s="53"/>
      <c r="T391" s="45"/>
      <c r="U391" s="53"/>
      <c r="V391" s="45"/>
      <c r="W391" s="53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2"/>
    </row>
    <row r="392" spans="6:35" x14ac:dyDescent="0.2">
      <c r="F392" s="45"/>
      <c r="G392" s="53"/>
      <c r="H392" s="45"/>
      <c r="I392" s="53"/>
      <c r="J392" s="45"/>
      <c r="K392" s="53"/>
      <c r="L392" s="45"/>
      <c r="M392" s="53"/>
      <c r="N392" s="45"/>
      <c r="O392" s="53"/>
      <c r="P392" s="45"/>
      <c r="Q392" s="53"/>
      <c r="R392" s="45"/>
      <c r="S392" s="53"/>
      <c r="T392" s="45"/>
      <c r="U392" s="53"/>
      <c r="V392" s="45"/>
      <c r="W392" s="53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2"/>
    </row>
    <row r="393" spans="6:35" x14ac:dyDescent="0.2">
      <c r="F393" s="45"/>
      <c r="G393" s="53"/>
      <c r="H393" s="45"/>
      <c r="I393" s="53"/>
      <c r="J393" s="45"/>
      <c r="K393" s="53"/>
      <c r="L393" s="45"/>
      <c r="M393" s="53"/>
      <c r="N393" s="45"/>
      <c r="O393" s="53"/>
      <c r="P393" s="45"/>
      <c r="Q393" s="53"/>
      <c r="R393" s="45"/>
      <c r="S393" s="53"/>
      <c r="T393" s="45"/>
      <c r="U393" s="53"/>
      <c r="V393" s="45"/>
      <c r="W393" s="53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2"/>
    </row>
    <row r="394" spans="6:35" x14ac:dyDescent="0.2">
      <c r="F394" s="45"/>
      <c r="G394" s="53"/>
      <c r="H394" s="45"/>
      <c r="I394" s="53"/>
      <c r="J394" s="45"/>
      <c r="K394" s="53"/>
      <c r="L394" s="45"/>
      <c r="M394" s="53"/>
      <c r="N394" s="45"/>
      <c r="O394" s="53"/>
      <c r="P394" s="45"/>
      <c r="Q394" s="53"/>
      <c r="R394" s="45"/>
      <c r="S394" s="53"/>
      <c r="T394" s="45"/>
      <c r="U394" s="53"/>
      <c r="V394" s="45"/>
      <c r="W394" s="53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2"/>
    </row>
    <row r="395" spans="6:35" x14ac:dyDescent="0.2">
      <c r="F395" s="45"/>
      <c r="G395" s="53"/>
      <c r="H395" s="45"/>
      <c r="I395" s="53"/>
      <c r="J395" s="45"/>
      <c r="K395" s="53"/>
      <c r="L395" s="45"/>
      <c r="M395" s="53"/>
      <c r="N395" s="45"/>
      <c r="O395" s="53"/>
      <c r="P395" s="45"/>
      <c r="Q395" s="53"/>
      <c r="R395" s="45"/>
      <c r="S395" s="53"/>
      <c r="T395" s="45"/>
      <c r="U395" s="53"/>
      <c r="V395" s="45"/>
      <c r="W395" s="53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2"/>
    </row>
    <row r="396" spans="6:35" x14ac:dyDescent="0.2">
      <c r="F396" s="45"/>
      <c r="G396" s="53"/>
      <c r="H396" s="45"/>
      <c r="I396" s="53"/>
      <c r="J396" s="45"/>
      <c r="K396" s="53"/>
      <c r="L396" s="45"/>
      <c r="M396" s="53"/>
      <c r="N396" s="45"/>
      <c r="O396" s="53"/>
      <c r="P396" s="45"/>
      <c r="Q396" s="53"/>
      <c r="R396" s="45"/>
      <c r="S396" s="53"/>
      <c r="T396" s="45"/>
      <c r="U396" s="53"/>
      <c r="V396" s="45"/>
      <c r="W396" s="53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2"/>
    </row>
    <row r="397" spans="6:35" x14ac:dyDescent="0.2">
      <c r="F397" s="45"/>
      <c r="G397" s="53"/>
      <c r="H397" s="45"/>
      <c r="I397" s="53"/>
      <c r="J397" s="45"/>
      <c r="K397" s="53"/>
      <c r="L397" s="45"/>
      <c r="M397" s="53"/>
      <c r="N397" s="45"/>
      <c r="O397" s="53"/>
      <c r="P397" s="45"/>
      <c r="Q397" s="53"/>
      <c r="R397" s="45"/>
      <c r="S397" s="53"/>
      <c r="T397" s="45"/>
      <c r="U397" s="53"/>
      <c r="V397" s="45"/>
      <c r="W397" s="53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2"/>
    </row>
    <row r="398" spans="6:35" x14ac:dyDescent="0.2">
      <c r="F398" s="45"/>
      <c r="G398" s="53"/>
      <c r="H398" s="45"/>
      <c r="I398" s="53"/>
      <c r="J398" s="45"/>
      <c r="K398" s="53"/>
      <c r="L398" s="45"/>
      <c r="M398" s="53"/>
      <c r="N398" s="45"/>
      <c r="O398" s="53"/>
      <c r="P398" s="45"/>
      <c r="Q398" s="53"/>
      <c r="R398" s="45"/>
      <c r="S398" s="53"/>
      <c r="T398" s="45"/>
      <c r="U398" s="53"/>
      <c r="V398" s="45"/>
      <c r="W398" s="53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2"/>
    </row>
    <row r="399" spans="6:35" x14ac:dyDescent="0.2">
      <c r="F399" s="45"/>
      <c r="G399" s="53"/>
      <c r="H399" s="45"/>
      <c r="I399" s="53"/>
      <c r="J399" s="45"/>
      <c r="K399" s="53"/>
      <c r="L399" s="45"/>
      <c r="M399" s="53"/>
      <c r="N399" s="45"/>
      <c r="O399" s="53"/>
      <c r="P399" s="45"/>
      <c r="Q399" s="53"/>
      <c r="R399" s="45"/>
      <c r="S399" s="53"/>
      <c r="T399" s="45"/>
      <c r="U399" s="53"/>
      <c r="V399" s="45"/>
      <c r="W399" s="53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2"/>
    </row>
    <row r="400" spans="6:35" x14ac:dyDescent="0.2">
      <c r="F400" s="45"/>
      <c r="G400" s="53"/>
      <c r="H400" s="45"/>
      <c r="I400" s="53"/>
      <c r="J400" s="45"/>
      <c r="K400" s="53"/>
      <c r="L400" s="45"/>
      <c r="M400" s="53"/>
      <c r="N400" s="45"/>
      <c r="O400" s="53"/>
      <c r="P400" s="45"/>
      <c r="Q400" s="53"/>
      <c r="R400" s="45"/>
      <c r="S400" s="53"/>
      <c r="T400" s="45"/>
      <c r="U400" s="53"/>
      <c r="V400" s="45"/>
      <c r="W400" s="53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2"/>
    </row>
    <row r="401" spans="6:35" x14ac:dyDescent="0.2">
      <c r="F401" s="45"/>
      <c r="G401" s="53"/>
      <c r="H401" s="45"/>
      <c r="I401" s="53"/>
      <c r="J401" s="45"/>
      <c r="K401" s="53"/>
      <c r="L401" s="45"/>
      <c r="M401" s="53"/>
      <c r="N401" s="45"/>
      <c r="O401" s="53"/>
      <c r="P401" s="45"/>
      <c r="Q401" s="53"/>
      <c r="R401" s="45"/>
      <c r="S401" s="53"/>
      <c r="T401" s="45"/>
      <c r="U401" s="53"/>
      <c r="V401" s="45"/>
      <c r="W401" s="53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2"/>
    </row>
    <row r="402" spans="6:35" x14ac:dyDescent="0.2">
      <c r="F402" s="45"/>
      <c r="G402" s="53"/>
      <c r="H402" s="45"/>
      <c r="I402" s="53"/>
      <c r="J402" s="45"/>
      <c r="K402" s="53"/>
      <c r="L402" s="45"/>
      <c r="M402" s="53"/>
      <c r="N402" s="45"/>
      <c r="O402" s="53"/>
      <c r="P402" s="45"/>
      <c r="Q402" s="53"/>
      <c r="R402" s="45"/>
      <c r="S402" s="53"/>
      <c r="T402" s="45"/>
      <c r="U402" s="53"/>
      <c r="V402" s="45"/>
      <c r="W402" s="53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2"/>
    </row>
    <row r="403" spans="6:35" x14ac:dyDescent="0.2">
      <c r="F403" s="45"/>
      <c r="G403" s="53"/>
      <c r="H403" s="45"/>
      <c r="I403" s="53"/>
      <c r="J403" s="45"/>
      <c r="K403" s="53"/>
      <c r="L403" s="45"/>
      <c r="M403" s="53"/>
      <c r="N403" s="45"/>
      <c r="O403" s="53"/>
      <c r="P403" s="45"/>
      <c r="Q403" s="53"/>
      <c r="R403" s="45"/>
      <c r="S403" s="53"/>
      <c r="T403" s="45"/>
      <c r="U403" s="53"/>
      <c r="V403" s="45"/>
      <c r="W403" s="53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2"/>
    </row>
    <row r="404" spans="6:35" x14ac:dyDescent="0.2">
      <c r="F404" s="45"/>
      <c r="G404" s="53"/>
      <c r="H404" s="45"/>
      <c r="I404" s="53"/>
      <c r="J404" s="45"/>
      <c r="K404" s="53"/>
      <c r="L404" s="45"/>
      <c r="M404" s="53"/>
      <c r="N404" s="45"/>
      <c r="O404" s="53"/>
      <c r="P404" s="45"/>
      <c r="Q404" s="53"/>
      <c r="R404" s="45"/>
      <c r="S404" s="53"/>
      <c r="T404" s="45"/>
      <c r="U404" s="53"/>
      <c r="V404" s="45"/>
      <c r="W404" s="53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2"/>
    </row>
    <row r="405" spans="6:35" x14ac:dyDescent="0.2">
      <c r="F405" s="45"/>
      <c r="G405" s="53"/>
      <c r="H405" s="45"/>
      <c r="I405" s="53"/>
      <c r="J405" s="45"/>
      <c r="K405" s="53"/>
      <c r="L405" s="45"/>
      <c r="M405" s="53"/>
      <c r="N405" s="45"/>
      <c r="O405" s="53"/>
      <c r="P405" s="45"/>
      <c r="Q405" s="53"/>
      <c r="R405" s="45"/>
      <c r="S405" s="53"/>
      <c r="T405" s="45"/>
      <c r="U405" s="53"/>
      <c r="V405" s="45"/>
      <c r="W405" s="53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2"/>
    </row>
    <row r="406" spans="6:35" x14ac:dyDescent="0.2">
      <c r="F406" s="45"/>
      <c r="G406" s="53"/>
      <c r="H406" s="45"/>
      <c r="I406" s="53"/>
      <c r="J406" s="45"/>
      <c r="K406" s="53"/>
      <c r="L406" s="45"/>
      <c r="M406" s="53"/>
      <c r="N406" s="45"/>
      <c r="O406" s="53"/>
      <c r="P406" s="45"/>
      <c r="Q406" s="53"/>
      <c r="R406" s="45"/>
      <c r="S406" s="53"/>
      <c r="T406" s="45"/>
      <c r="U406" s="53"/>
      <c r="V406" s="45"/>
      <c r="W406" s="53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2"/>
    </row>
    <row r="407" spans="6:35" x14ac:dyDescent="0.2">
      <c r="F407" s="45"/>
      <c r="G407" s="53"/>
      <c r="H407" s="45"/>
      <c r="I407" s="53"/>
      <c r="J407" s="45"/>
      <c r="K407" s="53"/>
      <c r="L407" s="45"/>
      <c r="M407" s="53"/>
      <c r="N407" s="45"/>
      <c r="O407" s="53"/>
      <c r="P407" s="45"/>
      <c r="Q407" s="53"/>
      <c r="R407" s="45"/>
      <c r="S407" s="53"/>
      <c r="T407" s="45"/>
      <c r="U407" s="53"/>
      <c r="V407" s="45"/>
      <c r="W407" s="53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2"/>
    </row>
    <row r="408" spans="6:35" x14ac:dyDescent="0.2">
      <c r="F408" s="45"/>
      <c r="G408" s="53"/>
      <c r="H408" s="45"/>
      <c r="I408" s="53"/>
      <c r="J408" s="45"/>
      <c r="K408" s="53"/>
      <c r="L408" s="45"/>
      <c r="M408" s="53"/>
      <c r="N408" s="45"/>
      <c r="O408" s="53"/>
      <c r="P408" s="45"/>
      <c r="Q408" s="53"/>
      <c r="R408" s="45"/>
      <c r="S408" s="53"/>
      <c r="T408" s="45"/>
      <c r="U408" s="53"/>
      <c r="V408" s="45"/>
      <c r="W408" s="53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2"/>
    </row>
    <row r="409" spans="6:35" x14ac:dyDescent="0.2">
      <c r="F409" s="45"/>
      <c r="G409" s="53"/>
      <c r="H409" s="45"/>
      <c r="I409" s="53"/>
      <c r="J409" s="45"/>
      <c r="K409" s="53"/>
      <c r="L409" s="45"/>
      <c r="M409" s="53"/>
      <c r="N409" s="45"/>
      <c r="O409" s="53"/>
      <c r="P409" s="45"/>
      <c r="Q409" s="53"/>
      <c r="R409" s="45"/>
      <c r="S409" s="53"/>
      <c r="T409" s="45"/>
      <c r="U409" s="53"/>
      <c r="V409" s="45"/>
      <c r="W409" s="53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2"/>
    </row>
    <row r="410" spans="6:35" x14ac:dyDescent="0.2">
      <c r="F410" s="45"/>
      <c r="G410" s="53"/>
      <c r="H410" s="45"/>
      <c r="I410" s="53"/>
      <c r="J410" s="45"/>
      <c r="K410" s="53"/>
      <c r="L410" s="45"/>
      <c r="M410" s="53"/>
      <c r="N410" s="45"/>
      <c r="O410" s="53"/>
      <c r="P410" s="45"/>
      <c r="Q410" s="53"/>
      <c r="R410" s="45"/>
      <c r="S410" s="53"/>
      <c r="T410" s="45"/>
      <c r="U410" s="53"/>
      <c r="V410" s="45"/>
      <c r="W410" s="53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2"/>
    </row>
    <row r="411" spans="6:35" x14ac:dyDescent="0.2">
      <c r="F411" s="45"/>
      <c r="G411" s="53"/>
      <c r="H411" s="45"/>
      <c r="I411" s="53"/>
      <c r="J411" s="45"/>
      <c r="K411" s="53"/>
      <c r="L411" s="45"/>
      <c r="M411" s="53"/>
      <c r="N411" s="45"/>
      <c r="O411" s="53"/>
      <c r="P411" s="45"/>
      <c r="Q411" s="53"/>
      <c r="R411" s="45"/>
      <c r="S411" s="53"/>
      <c r="T411" s="45"/>
      <c r="U411" s="53"/>
      <c r="V411" s="45"/>
      <c r="W411" s="53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2"/>
    </row>
    <row r="412" spans="6:35" x14ac:dyDescent="0.2">
      <c r="F412" s="45"/>
      <c r="G412" s="53"/>
      <c r="H412" s="45"/>
      <c r="I412" s="53"/>
      <c r="J412" s="45"/>
      <c r="K412" s="53"/>
      <c r="L412" s="45"/>
      <c r="M412" s="53"/>
      <c r="N412" s="45"/>
      <c r="O412" s="53"/>
      <c r="P412" s="45"/>
      <c r="Q412" s="53"/>
      <c r="R412" s="45"/>
      <c r="S412" s="53"/>
      <c r="T412" s="45"/>
      <c r="U412" s="53"/>
      <c r="V412" s="45"/>
      <c r="W412" s="53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2"/>
    </row>
    <row r="413" spans="6:35" x14ac:dyDescent="0.2">
      <c r="F413" s="45"/>
      <c r="G413" s="53"/>
      <c r="H413" s="45"/>
      <c r="I413" s="53"/>
      <c r="J413" s="45"/>
      <c r="K413" s="53"/>
      <c r="L413" s="45"/>
      <c r="M413" s="53"/>
      <c r="N413" s="45"/>
      <c r="O413" s="53"/>
      <c r="P413" s="45"/>
      <c r="Q413" s="53"/>
      <c r="R413" s="45"/>
      <c r="S413" s="53"/>
      <c r="T413" s="45"/>
      <c r="U413" s="53"/>
      <c r="V413" s="45"/>
      <c r="W413" s="53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2"/>
    </row>
    <row r="414" spans="6:35" x14ac:dyDescent="0.2">
      <c r="F414" s="45"/>
      <c r="G414" s="53"/>
      <c r="H414" s="45"/>
      <c r="I414" s="53"/>
      <c r="J414" s="45"/>
      <c r="K414" s="53"/>
      <c r="L414" s="45"/>
      <c r="M414" s="53"/>
      <c r="N414" s="45"/>
      <c r="O414" s="53"/>
      <c r="P414" s="45"/>
      <c r="Q414" s="53"/>
      <c r="R414" s="45"/>
      <c r="S414" s="53"/>
      <c r="T414" s="45"/>
      <c r="U414" s="53"/>
      <c r="V414" s="45"/>
      <c r="W414" s="53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2"/>
    </row>
    <row r="415" spans="6:35" x14ac:dyDescent="0.2">
      <c r="F415" s="45"/>
      <c r="G415" s="53"/>
      <c r="H415" s="45"/>
      <c r="I415" s="53"/>
      <c r="J415" s="45"/>
      <c r="K415" s="53"/>
      <c r="L415" s="45"/>
      <c r="M415" s="53"/>
      <c r="N415" s="45"/>
      <c r="O415" s="53"/>
      <c r="P415" s="45"/>
      <c r="Q415" s="53"/>
      <c r="R415" s="45"/>
      <c r="S415" s="53"/>
      <c r="T415" s="45"/>
      <c r="U415" s="53"/>
      <c r="V415" s="45"/>
      <c r="W415" s="53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2"/>
    </row>
    <row r="416" spans="6:35" x14ac:dyDescent="0.2">
      <c r="F416" s="45"/>
      <c r="G416" s="53"/>
      <c r="H416" s="45"/>
      <c r="I416" s="53"/>
      <c r="J416" s="45"/>
      <c r="K416" s="53"/>
      <c r="L416" s="45"/>
      <c r="M416" s="53"/>
      <c r="N416" s="45"/>
      <c r="O416" s="53"/>
      <c r="P416" s="45"/>
      <c r="Q416" s="53"/>
      <c r="R416" s="45"/>
      <c r="S416" s="53"/>
      <c r="T416" s="45"/>
      <c r="U416" s="53"/>
      <c r="V416" s="45"/>
      <c r="W416" s="53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2"/>
    </row>
    <row r="417" spans="6:35" x14ac:dyDescent="0.2">
      <c r="F417" s="45"/>
      <c r="G417" s="53"/>
      <c r="H417" s="45"/>
      <c r="I417" s="53"/>
      <c r="J417" s="45"/>
      <c r="K417" s="53"/>
      <c r="L417" s="45"/>
      <c r="M417" s="53"/>
      <c r="N417" s="45"/>
      <c r="O417" s="53"/>
      <c r="P417" s="45"/>
      <c r="Q417" s="53"/>
      <c r="R417" s="45"/>
      <c r="S417" s="53"/>
      <c r="T417" s="45"/>
      <c r="U417" s="53"/>
      <c r="V417" s="45"/>
      <c r="W417" s="53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2"/>
    </row>
    <row r="418" spans="6:35" x14ac:dyDescent="0.2">
      <c r="F418" s="45"/>
      <c r="G418" s="53"/>
      <c r="H418" s="45"/>
      <c r="I418" s="53"/>
      <c r="J418" s="45"/>
      <c r="K418" s="53"/>
      <c r="L418" s="45"/>
      <c r="M418" s="53"/>
      <c r="N418" s="45"/>
      <c r="O418" s="53"/>
      <c r="P418" s="45"/>
      <c r="Q418" s="53"/>
      <c r="R418" s="45"/>
      <c r="S418" s="53"/>
      <c r="T418" s="45"/>
      <c r="U418" s="53"/>
      <c r="V418" s="45"/>
      <c r="W418" s="53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2"/>
    </row>
    <row r="419" spans="6:35" x14ac:dyDescent="0.2">
      <c r="F419" s="45"/>
      <c r="G419" s="53"/>
      <c r="H419" s="45"/>
      <c r="I419" s="53"/>
      <c r="J419" s="45"/>
      <c r="K419" s="53"/>
      <c r="L419" s="45"/>
      <c r="M419" s="53"/>
      <c r="N419" s="45"/>
      <c r="O419" s="53"/>
      <c r="P419" s="45"/>
      <c r="Q419" s="53"/>
      <c r="R419" s="45"/>
      <c r="S419" s="53"/>
      <c r="T419" s="45"/>
      <c r="U419" s="53"/>
      <c r="V419" s="45"/>
      <c r="W419" s="53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2"/>
    </row>
    <row r="420" spans="6:35" x14ac:dyDescent="0.2">
      <c r="F420" s="45"/>
      <c r="G420" s="53"/>
      <c r="H420" s="45"/>
      <c r="I420" s="53"/>
      <c r="J420" s="45"/>
      <c r="K420" s="53"/>
      <c r="L420" s="45"/>
      <c r="M420" s="53"/>
      <c r="N420" s="45"/>
      <c r="O420" s="53"/>
      <c r="P420" s="45"/>
      <c r="Q420" s="53"/>
      <c r="R420" s="45"/>
      <c r="S420" s="53"/>
      <c r="T420" s="45"/>
      <c r="U420" s="53"/>
      <c r="V420" s="45"/>
      <c r="W420" s="53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2"/>
    </row>
    <row r="421" spans="6:35" x14ac:dyDescent="0.2">
      <c r="F421" s="45"/>
      <c r="G421" s="53"/>
      <c r="H421" s="45"/>
      <c r="I421" s="53"/>
      <c r="J421" s="45"/>
      <c r="K421" s="53"/>
      <c r="L421" s="45"/>
      <c r="M421" s="53"/>
      <c r="N421" s="45"/>
      <c r="O421" s="53"/>
      <c r="P421" s="45"/>
      <c r="Q421" s="53"/>
      <c r="R421" s="45"/>
      <c r="S421" s="53"/>
      <c r="T421" s="45"/>
      <c r="U421" s="53"/>
      <c r="V421" s="45"/>
      <c r="W421" s="53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2"/>
    </row>
    <row r="422" spans="6:35" x14ac:dyDescent="0.2">
      <c r="F422" s="45"/>
      <c r="G422" s="53"/>
      <c r="H422" s="45"/>
      <c r="I422" s="53"/>
      <c r="J422" s="45"/>
      <c r="K422" s="53"/>
      <c r="L422" s="45"/>
      <c r="M422" s="53"/>
      <c r="N422" s="45"/>
      <c r="O422" s="53"/>
      <c r="P422" s="45"/>
      <c r="Q422" s="53"/>
      <c r="R422" s="45"/>
      <c r="S422" s="53"/>
      <c r="T422" s="45"/>
      <c r="U422" s="53"/>
      <c r="V422" s="45"/>
      <c r="W422" s="53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2"/>
    </row>
    <row r="423" spans="6:35" x14ac:dyDescent="0.2">
      <c r="F423" s="45"/>
      <c r="G423" s="53"/>
      <c r="H423" s="45"/>
      <c r="I423" s="53"/>
      <c r="J423" s="45"/>
      <c r="K423" s="53"/>
      <c r="L423" s="45"/>
      <c r="M423" s="53"/>
      <c r="N423" s="45"/>
      <c r="O423" s="53"/>
      <c r="P423" s="45"/>
      <c r="Q423" s="53"/>
      <c r="R423" s="45"/>
      <c r="S423" s="53"/>
      <c r="T423" s="45"/>
      <c r="U423" s="53"/>
      <c r="V423" s="45"/>
      <c r="W423" s="53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2"/>
    </row>
    <row r="424" spans="6:35" x14ac:dyDescent="0.2">
      <c r="F424" s="45"/>
      <c r="G424" s="53"/>
      <c r="H424" s="45"/>
      <c r="I424" s="53"/>
      <c r="J424" s="45"/>
      <c r="K424" s="53"/>
      <c r="L424" s="45"/>
      <c r="M424" s="53"/>
      <c r="N424" s="45"/>
      <c r="O424" s="53"/>
      <c r="P424" s="45"/>
      <c r="Q424" s="53"/>
      <c r="R424" s="45"/>
      <c r="S424" s="53"/>
      <c r="T424" s="45"/>
      <c r="U424" s="53"/>
      <c r="V424" s="45"/>
      <c r="W424" s="53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2"/>
    </row>
    <row r="425" spans="6:35" x14ac:dyDescent="0.2">
      <c r="F425" s="45"/>
      <c r="G425" s="53"/>
      <c r="H425" s="45"/>
      <c r="I425" s="53"/>
      <c r="J425" s="45"/>
      <c r="K425" s="53"/>
      <c r="L425" s="45"/>
      <c r="M425" s="53"/>
      <c r="N425" s="45"/>
      <c r="O425" s="53"/>
      <c r="P425" s="45"/>
      <c r="Q425" s="53"/>
      <c r="R425" s="45"/>
      <c r="S425" s="53"/>
      <c r="T425" s="45"/>
      <c r="U425" s="53"/>
      <c r="V425" s="45"/>
      <c r="W425" s="53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2"/>
    </row>
    <row r="426" spans="6:35" x14ac:dyDescent="0.2">
      <c r="F426" s="45"/>
      <c r="G426" s="53"/>
      <c r="H426" s="45"/>
      <c r="I426" s="53"/>
      <c r="J426" s="45"/>
      <c r="K426" s="53"/>
      <c r="L426" s="45"/>
      <c r="M426" s="53"/>
      <c r="N426" s="45"/>
      <c r="O426" s="53"/>
      <c r="P426" s="45"/>
      <c r="Q426" s="53"/>
      <c r="R426" s="45"/>
      <c r="S426" s="53"/>
      <c r="T426" s="45"/>
      <c r="U426" s="53"/>
      <c r="V426" s="45"/>
      <c r="W426" s="53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2"/>
    </row>
    <row r="427" spans="6:35" x14ac:dyDescent="0.2">
      <c r="F427" s="45"/>
      <c r="G427" s="53"/>
      <c r="H427" s="45"/>
      <c r="I427" s="53"/>
      <c r="J427" s="45"/>
      <c r="K427" s="53"/>
      <c r="L427" s="45"/>
      <c r="M427" s="53"/>
      <c r="N427" s="45"/>
      <c r="O427" s="53"/>
      <c r="P427" s="45"/>
      <c r="Q427" s="53"/>
      <c r="R427" s="45"/>
      <c r="S427" s="53"/>
      <c r="T427" s="45"/>
      <c r="U427" s="53"/>
      <c r="V427" s="45"/>
      <c r="W427" s="53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2"/>
    </row>
    <row r="428" spans="6:35" x14ac:dyDescent="0.2">
      <c r="F428" s="45"/>
      <c r="G428" s="53"/>
      <c r="H428" s="45"/>
      <c r="I428" s="53"/>
      <c r="J428" s="45"/>
      <c r="K428" s="53"/>
      <c r="L428" s="45"/>
      <c r="M428" s="53"/>
      <c r="N428" s="45"/>
      <c r="O428" s="53"/>
      <c r="P428" s="45"/>
      <c r="Q428" s="53"/>
      <c r="R428" s="45"/>
      <c r="S428" s="53"/>
      <c r="T428" s="45"/>
      <c r="U428" s="53"/>
      <c r="V428" s="45"/>
      <c r="W428" s="53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2"/>
    </row>
    <row r="429" spans="6:35" x14ac:dyDescent="0.2">
      <c r="F429" s="45"/>
      <c r="G429" s="53"/>
      <c r="H429" s="45"/>
      <c r="I429" s="53"/>
      <c r="J429" s="45"/>
      <c r="K429" s="53"/>
      <c r="L429" s="45"/>
      <c r="M429" s="53"/>
      <c r="N429" s="45"/>
      <c r="O429" s="53"/>
      <c r="P429" s="45"/>
      <c r="Q429" s="53"/>
      <c r="R429" s="45"/>
      <c r="S429" s="53"/>
      <c r="T429" s="45"/>
      <c r="U429" s="53"/>
      <c r="V429" s="45"/>
      <c r="W429" s="53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2"/>
    </row>
    <row r="430" spans="6:35" x14ac:dyDescent="0.2">
      <c r="F430" s="45"/>
      <c r="G430" s="53"/>
      <c r="H430" s="45"/>
      <c r="I430" s="53"/>
      <c r="J430" s="45"/>
      <c r="K430" s="53"/>
      <c r="L430" s="45"/>
      <c r="M430" s="53"/>
      <c r="N430" s="45"/>
      <c r="O430" s="53"/>
      <c r="P430" s="45"/>
      <c r="Q430" s="53"/>
      <c r="R430" s="45"/>
      <c r="S430" s="53"/>
      <c r="T430" s="45"/>
      <c r="U430" s="53"/>
      <c r="V430" s="45"/>
      <c r="W430" s="53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2"/>
    </row>
    <row r="431" spans="6:35" x14ac:dyDescent="0.2">
      <c r="F431" s="45"/>
      <c r="G431" s="53"/>
      <c r="H431" s="45"/>
      <c r="I431" s="53"/>
      <c r="J431" s="45"/>
      <c r="K431" s="53"/>
      <c r="L431" s="45"/>
      <c r="M431" s="53"/>
      <c r="N431" s="45"/>
      <c r="O431" s="53"/>
      <c r="P431" s="45"/>
      <c r="Q431" s="53"/>
      <c r="R431" s="45"/>
      <c r="S431" s="53"/>
      <c r="T431" s="45"/>
      <c r="U431" s="53"/>
      <c r="V431" s="45"/>
      <c r="W431" s="53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2"/>
    </row>
    <row r="432" spans="6:35" x14ac:dyDescent="0.2">
      <c r="F432" s="45"/>
      <c r="G432" s="53"/>
      <c r="H432" s="45"/>
      <c r="I432" s="53"/>
      <c r="J432" s="45"/>
      <c r="K432" s="53"/>
      <c r="L432" s="45"/>
      <c r="M432" s="53"/>
      <c r="N432" s="45"/>
      <c r="O432" s="53"/>
      <c r="P432" s="45"/>
      <c r="Q432" s="53"/>
      <c r="R432" s="45"/>
      <c r="S432" s="53"/>
      <c r="T432" s="45"/>
      <c r="U432" s="53"/>
      <c r="V432" s="45"/>
      <c r="W432" s="53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2"/>
    </row>
    <row r="433" spans="6:35" x14ac:dyDescent="0.2">
      <c r="F433" s="45"/>
      <c r="G433" s="53"/>
      <c r="H433" s="45"/>
      <c r="I433" s="53"/>
      <c r="J433" s="45"/>
      <c r="K433" s="53"/>
      <c r="L433" s="45"/>
      <c r="M433" s="53"/>
      <c r="N433" s="45"/>
      <c r="O433" s="53"/>
      <c r="P433" s="45"/>
      <c r="Q433" s="53"/>
      <c r="R433" s="45"/>
      <c r="S433" s="53"/>
      <c r="T433" s="45"/>
      <c r="U433" s="53"/>
      <c r="V433" s="45"/>
      <c r="W433" s="53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2"/>
    </row>
    <row r="434" spans="6:35" x14ac:dyDescent="0.2">
      <c r="F434" s="45"/>
      <c r="G434" s="53"/>
      <c r="H434" s="45"/>
      <c r="I434" s="53"/>
      <c r="J434" s="45"/>
      <c r="K434" s="53"/>
      <c r="L434" s="45"/>
      <c r="M434" s="53"/>
      <c r="N434" s="45"/>
      <c r="O434" s="53"/>
      <c r="P434" s="45"/>
      <c r="Q434" s="53"/>
      <c r="R434" s="45"/>
      <c r="S434" s="53"/>
      <c r="T434" s="45"/>
      <c r="U434" s="53"/>
      <c r="V434" s="45"/>
      <c r="W434" s="53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2"/>
    </row>
    <row r="435" spans="6:35" x14ac:dyDescent="0.2">
      <c r="F435" s="45"/>
      <c r="G435" s="53"/>
      <c r="H435" s="45"/>
      <c r="I435" s="53"/>
      <c r="J435" s="45"/>
      <c r="K435" s="53"/>
      <c r="L435" s="45"/>
      <c r="M435" s="53"/>
      <c r="N435" s="45"/>
      <c r="O435" s="53"/>
      <c r="P435" s="45"/>
      <c r="Q435" s="53"/>
      <c r="R435" s="45"/>
      <c r="S435" s="53"/>
      <c r="T435" s="45"/>
      <c r="U435" s="53"/>
      <c r="V435" s="45"/>
      <c r="W435" s="53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2"/>
    </row>
    <row r="436" spans="6:35" x14ac:dyDescent="0.2">
      <c r="F436" s="45"/>
      <c r="G436" s="53"/>
      <c r="H436" s="45"/>
      <c r="I436" s="53"/>
      <c r="J436" s="45"/>
      <c r="K436" s="53"/>
      <c r="L436" s="45"/>
      <c r="M436" s="53"/>
      <c r="N436" s="45"/>
      <c r="O436" s="53"/>
      <c r="P436" s="45"/>
      <c r="Q436" s="53"/>
      <c r="R436" s="45"/>
      <c r="S436" s="53"/>
      <c r="T436" s="45"/>
      <c r="U436" s="53"/>
      <c r="V436" s="45"/>
      <c r="W436" s="53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2"/>
    </row>
    <row r="437" spans="6:35" x14ac:dyDescent="0.2">
      <c r="F437" s="45"/>
      <c r="G437" s="53"/>
      <c r="H437" s="45"/>
      <c r="I437" s="53"/>
      <c r="J437" s="45"/>
      <c r="K437" s="53"/>
      <c r="L437" s="45"/>
      <c r="M437" s="53"/>
      <c r="N437" s="45"/>
      <c r="O437" s="53"/>
      <c r="P437" s="45"/>
      <c r="Q437" s="53"/>
      <c r="R437" s="45"/>
      <c r="S437" s="53"/>
      <c r="T437" s="45"/>
      <c r="U437" s="53"/>
      <c r="V437" s="45"/>
      <c r="W437" s="53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2"/>
    </row>
    <row r="438" spans="6:35" x14ac:dyDescent="0.2">
      <c r="F438" s="45"/>
      <c r="G438" s="53"/>
      <c r="H438" s="45"/>
      <c r="I438" s="53"/>
      <c r="J438" s="45"/>
      <c r="K438" s="53"/>
      <c r="L438" s="45"/>
      <c r="M438" s="53"/>
      <c r="N438" s="45"/>
      <c r="O438" s="53"/>
      <c r="P438" s="45"/>
      <c r="Q438" s="53"/>
      <c r="R438" s="45"/>
      <c r="S438" s="53"/>
      <c r="T438" s="45"/>
      <c r="U438" s="53"/>
      <c r="V438" s="45"/>
      <c r="W438" s="53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2"/>
    </row>
    <row r="439" spans="6:35" x14ac:dyDescent="0.2">
      <c r="F439" s="45"/>
      <c r="G439" s="53"/>
      <c r="H439" s="45"/>
      <c r="I439" s="53"/>
      <c r="J439" s="45"/>
      <c r="K439" s="53"/>
      <c r="L439" s="45"/>
      <c r="M439" s="53"/>
      <c r="N439" s="45"/>
      <c r="O439" s="53"/>
      <c r="P439" s="45"/>
      <c r="Q439" s="53"/>
      <c r="R439" s="45"/>
      <c r="S439" s="53"/>
      <c r="T439" s="45"/>
      <c r="U439" s="53"/>
      <c r="V439" s="45"/>
      <c r="W439" s="53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2"/>
    </row>
    <row r="440" spans="6:35" x14ac:dyDescent="0.2">
      <c r="F440" s="45"/>
      <c r="G440" s="53"/>
      <c r="H440" s="45"/>
      <c r="I440" s="53"/>
      <c r="J440" s="45"/>
      <c r="K440" s="53"/>
      <c r="L440" s="45"/>
      <c r="M440" s="53"/>
      <c r="N440" s="45"/>
      <c r="O440" s="53"/>
      <c r="P440" s="45"/>
      <c r="Q440" s="53"/>
      <c r="R440" s="45"/>
      <c r="S440" s="53"/>
      <c r="T440" s="45"/>
      <c r="U440" s="53"/>
      <c r="V440" s="45"/>
      <c r="W440" s="53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2"/>
    </row>
    <row r="441" spans="6:35" x14ac:dyDescent="0.2">
      <c r="F441" s="45"/>
      <c r="G441" s="53"/>
      <c r="H441" s="45"/>
      <c r="I441" s="53"/>
      <c r="J441" s="45"/>
      <c r="K441" s="53"/>
      <c r="L441" s="45"/>
      <c r="M441" s="53"/>
      <c r="N441" s="45"/>
      <c r="O441" s="53"/>
      <c r="P441" s="45"/>
      <c r="Q441" s="53"/>
      <c r="R441" s="45"/>
      <c r="S441" s="53"/>
      <c r="T441" s="45"/>
      <c r="U441" s="53"/>
      <c r="V441" s="45"/>
      <c r="W441" s="53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2"/>
    </row>
    <row r="442" spans="6:35" x14ac:dyDescent="0.2">
      <c r="F442" s="45"/>
      <c r="G442" s="53"/>
      <c r="H442" s="45"/>
      <c r="I442" s="53"/>
      <c r="J442" s="45"/>
      <c r="K442" s="53"/>
      <c r="L442" s="45"/>
      <c r="M442" s="53"/>
      <c r="N442" s="45"/>
      <c r="O442" s="53"/>
      <c r="P442" s="45"/>
      <c r="Q442" s="53"/>
      <c r="R442" s="45"/>
      <c r="S442" s="53"/>
      <c r="T442" s="45"/>
      <c r="U442" s="53"/>
      <c r="V442" s="45"/>
      <c r="W442" s="53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2"/>
    </row>
    <row r="443" spans="6:35" x14ac:dyDescent="0.2">
      <c r="F443" s="45"/>
      <c r="G443" s="53"/>
      <c r="H443" s="45"/>
      <c r="I443" s="53"/>
      <c r="J443" s="45"/>
      <c r="K443" s="53"/>
      <c r="L443" s="45"/>
      <c r="M443" s="53"/>
      <c r="N443" s="45"/>
      <c r="O443" s="53"/>
      <c r="P443" s="45"/>
      <c r="Q443" s="53"/>
      <c r="R443" s="45"/>
      <c r="S443" s="53"/>
      <c r="T443" s="45"/>
      <c r="U443" s="53"/>
      <c r="V443" s="45"/>
      <c r="W443" s="53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2"/>
    </row>
    <row r="444" spans="6:35" x14ac:dyDescent="0.2">
      <c r="F444" s="45"/>
      <c r="G444" s="53"/>
      <c r="H444" s="45"/>
      <c r="I444" s="53"/>
      <c r="J444" s="45"/>
      <c r="K444" s="53"/>
      <c r="L444" s="45"/>
      <c r="M444" s="53"/>
      <c r="N444" s="45"/>
      <c r="O444" s="53"/>
      <c r="P444" s="45"/>
      <c r="Q444" s="53"/>
      <c r="R444" s="45"/>
      <c r="S444" s="53"/>
      <c r="T444" s="45"/>
      <c r="U444" s="53"/>
      <c r="V444" s="45"/>
      <c r="W444" s="53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2"/>
    </row>
    <row r="445" spans="6:35" x14ac:dyDescent="0.2">
      <c r="F445" s="45"/>
      <c r="G445" s="53"/>
      <c r="H445" s="45"/>
      <c r="I445" s="53"/>
      <c r="J445" s="45"/>
      <c r="K445" s="53"/>
      <c r="L445" s="45"/>
      <c r="M445" s="53"/>
      <c r="N445" s="45"/>
      <c r="O445" s="53"/>
      <c r="P445" s="45"/>
      <c r="Q445" s="53"/>
      <c r="R445" s="45"/>
      <c r="S445" s="53"/>
      <c r="T445" s="45"/>
      <c r="U445" s="53"/>
      <c r="V445" s="45"/>
      <c r="W445" s="53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2"/>
    </row>
    <row r="446" spans="6:35" x14ac:dyDescent="0.2">
      <c r="F446" s="45"/>
      <c r="G446" s="53"/>
      <c r="H446" s="45"/>
      <c r="I446" s="53"/>
      <c r="J446" s="45"/>
      <c r="K446" s="53"/>
      <c r="L446" s="45"/>
      <c r="M446" s="53"/>
      <c r="N446" s="45"/>
      <c r="O446" s="53"/>
      <c r="P446" s="45"/>
      <c r="Q446" s="53"/>
      <c r="R446" s="45"/>
      <c r="S446" s="53"/>
      <c r="T446" s="45"/>
      <c r="U446" s="53"/>
      <c r="V446" s="45"/>
      <c r="W446" s="53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2"/>
    </row>
    <row r="447" spans="6:35" x14ac:dyDescent="0.2">
      <c r="F447" s="45"/>
      <c r="G447" s="53"/>
      <c r="H447" s="45"/>
      <c r="I447" s="53"/>
      <c r="J447" s="45"/>
      <c r="K447" s="53"/>
      <c r="L447" s="45"/>
      <c r="M447" s="53"/>
      <c r="N447" s="45"/>
      <c r="O447" s="53"/>
      <c r="P447" s="45"/>
      <c r="Q447" s="53"/>
      <c r="R447" s="45"/>
      <c r="S447" s="53"/>
      <c r="T447" s="45"/>
      <c r="U447" s="53"/>
      <c r="V447" s="45"/>
      <c r="W447" s="53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2"/>
    </row>
    <row r="448" spans="6:35" x14ac:dyDescent="0.2">
      <c r="F448" s="45"/>
      <c r="G448" s="53"/>
      <c r="H448" s="45"/>
      <c r="I448" s="53"/>
      <c r="J448" s="45"/>
      <c r="K448" s="53"/>
      <c r="L448" s="45"/>
      <c r="M448" s="53"/>
      <c r="N448" s="45"/>
      <c r="O448" s="53"/>
      <c r="P448" s="45"/>
      <c r="Q448" s="53"/>
      <c r="R448" s="45"/>
      <c r="S448" s="53"/>
      <c r="T448" s="45"/>
      <c r="U448" s="53"/>
      <c r="V448" s="45"/>
      <c r="W448" s="53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2"/>
    </row>
    <row r="449" spans="6:35" x14ac:dyDescent="0.2">
      <c r="F449" s="45"/>
      <c r="G449" s="53"/>
      <c r="H449" s="45"/>
      <c r="I449" s="53"/>
      <c r="J449" s="45"/>
      <c r="K449" s="53"/>
      <c r="L449" s="45"/>
      <c r="M449" s="53"/>
      <c r="N449" s="45"/>
      <c r="O449" s="53"/>
      <c r="P449" s="45"/>
      <c r="Q449" s="53"/>
      <c r="R449" s="45"/>
      <c r="S449" s="53"/>
      <c r="T449" s="45"/>
      <c r="U449" s="53"/>
      <c r="V449" s="45"/>
      <c r="W449" s="53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2"/>
    </row>
    <row r="450" spans="6:35" x14ac:dyDescent="0.2">
      <c r="F450" s="45"/>
      <c r="G450" s="53"/>
      <c r="H450" s="45"/>
      <c r="I450" s="53"/>
      <c r="J450" s="45"/>
      <c r="K450" s="53"/>
      <c r="L450" s="45"/>
      <c r="M450" s="53"/>
      <c r="N450" s="45"/>
      <c r="O450" s="53"/>
      <c r="P450" s="45"/>
      <c r="Q450" s="53"/>
      <c r="R450" s="45"/>
      <c r="S450" s="53"/>
      <c r="T450" s="45"/>
      <c r="U450" s="53"/>
      <c r="V450" s="45"/>
      <c r="W450" s="53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2"/>
    </row>
    <row r="451" spans="6:35" x14ac:dyDescent="0.2">
      <c r="F451" s="45"/>
      <c r="G451" s="53"/>
      <c r="H451" s="45"/>
      <c r="I451" s="53"/>
      <c r="J451" s="45"/>
      <c r="K451" s="53"/>
      <c r="L451" s="45"/>
      <c r="M451" s="53"/>
      <c r="N451" s="45"/>
      <c r="O451" s="53"/>
      <c r="P451" s="45"/>
      <c r="Q451" s="53"/>
      <c r="R451" s="45"/>
      <c r="S451" s="53"/>
      <c r="T451" s="45"/>
      <c r="U451" s="53"/>
      <c r="V451" s="45"/>
      <c r="W451" s="53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2"/>
    </row>
    <row r="452" spans="6:35" x14ac:dyDescent="0.2">
      <c r="F452" s="45"/>
      <c r="G452" s="53"/>
      <c r="H452" s="45"/>
      <c r="I452" s="53"/>
      <c r="J452" s="45"/>
      <c r="K452" s="53"/>
      <c r="L452" s="45"/>
      <c r="M452" s="53"/>
      <c r="N452" s="45"/>
      <c r="O452" s="53"/>
      <c r="P452" s="45"/>
      <c r="Q452" s="53"/>
      <c r="R452" s="45"/>
      <c r="S452" s="53"/>
      <c r="T452" s="45"/>
      <c r="U452" s="53"/>
      <c r="V452" s="45"/>
      <c r="W452" s="53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2"/>
    </row>
    <row r="453" spans="6:35" x14ac:dyDescent="0.2">
      <c r="F453" s="45"/>
      <c r="G453" s="53"/>
      <c r="H453" s="45"/>
      <c r="I453" s="53"/>
      <c r="J453" s="45"/>
      <c r="K453" s="53"/>
      <c r="L453" s="45"/>
      <c r="M453" s="53"/>
      <c r="N453" s="45"/>
      <c r="O453" s="53"/>
      <c r="P453" s="45"/>
      <c r="Q453" s="53"/>
      <c r="R453" s="45"/>
      <c r="S453" s="53"/>
      <c r="T453" s="45"/>
      <c r="U453" s="53"/>
      <c r="V453" s="45"/>
      <c r="W453" s="53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2"/>
    </row>
    <row r="454" spans="6:35" x14ac:dyDescent="0.2">
      <c r="F454" s="45"/>
      <c r="G454" s="53"/>
      <c r="H454" s="45"/>
      <c r="I454" s="53"/>
      <c r="J454" s="45"/>
      <c r="K454" s="53"/>
      <c r="L454" s="45"/>
      <c r="M454" s="53"/>
      <c r="N454" s="45"/>
      <c r="O454" s="53"/>
      <c r="P454" s="45"/>
      <c r="Q454" s="53"/>
      <c r="R454" s="45"/>
      <c r="S454" s="53"/>
      <c r="T454" s="45"/>
      <c r="U454" s="53"/>
      <c r="V454" s="45"/>
      <c r="W454" s="53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2"/>
    </row>
    <row r="455" spans="6:35" x14ac:dyDescent="0.2">
      <c r="F455" s="45"/>
      <c r="G455" s="53"/>
      <c r="H455" s="45"/>
      <c r="I455" s="53"/>
      <c r="J455" s="45"/>
      <c r="K455" s="53"/>
      <c r="L455" s="45"/>
      <c r="M455" s="53"/>
      <c r="N455" s="45"/>
      <c r="O455" s="53"/>
      <c r="P455" s="45"/>
      <c r="Q455" s="53"/>
      <c r="R455" s="45"/>
      <c r="S455" s="53"/>
      <c r="T455" s="45"/>
      <c r="U455" s="53"/>
      <c r="V455" s="45"/>
      <c r="W455" s="53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2"/>
    </row>
    <row r="456" spans="6:35" x14ac:dyDescent="0.2">
      <c r="F456" s="45"/>
      <c r="G456" s="53"/>
      <c r="H456" s="45"/>
      <c r="I456" s="53"/>
      <c r="J456" s="45"/>
      <c r="K456" s="53"/>
      <c r="L456" s="45"/>
      <c r="M456" s="53"/>
      <c r="N456" s="45"/>
      <c r="O456" s="53"/>
      <c r="P456" s="45"/>
      <c r="Q456" s="53"/>
      <c r="R456" s="45"/>
      <c r="S456" s="53"/>
      <c r="T456" s="45"/>
      <c r="U456" s="53"/>
      <c r="V456" s="45"/>
      <c r="W456" s="53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2"/>
    </row>
    <row r="457" spans="6:35" x14ac:dyDescent="0.2">
      <c r="F457" s="45"/>
      <c r="G457" s="53"/>
      <c r="H457" s="45"/>
      <c r="I457" s="53"/>
      <c r="J457" s="45"/>
      <c r="K457" s="53"/>
      <c r="L457" s="45"/>
      <c r="M457" s="53"/>
      <c r="N457" s="45"/>
      <c r="O457" s="53"/>
      <c r="P457" s="45"/>
      <c r="Q457" s="53"/>
      <c r="R457" s="45"/>
      <c r="S457" s="53"/>
      <c r="T457" s="45"/>
      <c r="U457" s="53"/>
      <c r="V457" s="45"/>
      <c r="W457" s="53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2"/>
    </row>
    <row r="458" spans="6:35" x14ac:dyDescent="0.2">
      <c r="F458" s="45"/>
      <c r="G458" s="53"/>
      <c r="H458" s="45"/>
      <c r="I458" s="53"/>
      <c r="J458" s="45"/>
      <c r="K458" s="53"/>
      <c r="L458" s="45"/>
      <c r="M458" s="53"/>
      <c r="N458" s="45"/>
      <c r="O458" s="53"/>
      <c r="P458" s="45"/>
      <c r="Q458" s="53"/>
      <c r="R458" s="45"/>
      <c r="S458" s="53"/>
      <c r="T458" s="45"/>
      <c r="U458" s="53"/>
      <c r="V458" s="45"/>
      <c r="W458" s="53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2"/>
    </row>
    <row r="459" spans="6:35" x14ac:dyDescent="0.2">
      <c r="F459" s="45"/>
      <c r="G459" s="53"/>
      <c r="H459" s="45"/>
      <c r="I459" s="53"/>
      <c r="J459" s="45"/>
      <c r="K459" s="53"/>
      <c r="L459" s="45"/>
      <c r="M459" s="53"/>
      <c r="N459" s="45"/>
      <c r="O459" s="53"/>
      <c r="P459" s="45"/>
      <c r="Q459" s="53"/>
      <c r="R459" s="45"/>
      <c r="S459" s="53"/>
      <c r="T459" s="45"/>
      <c r="U459" s="53"/>
      <c r="V459" s="45"/>
      <c r="W459" s="53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2"/>
    </row>
    <row r="460" spans="6:35" x14ac:dyDescent="0.2">
      <c r="F460" s="45"/>
      <c r="G460" s="53"/>
      <c r="H460" s="45"/>
      <c r="I460" s="53"/>
      <c r="J460" s="45"/>
      <c r="K460" s="53"/>
      <c r="L460" s="45"/>
      <c r="M460" s="53"/>
      <c r="N460" s="45"/>
      <c r="O460" s="53"/>
      <c r="P460" s="45"/>
      <c r="Q460" s="53"/>
      <c r="R460" s="45"/>
      <c r="S460" s="53"/>
      <c r="T460" s="45"/>
      <c r="U460" s="53"/>
      <c r="V460" s="45"/>
      <c r="W460" s="53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2"/>
    </row>
    <row r="461" spans="6:35" x14ac:dyDescent="0.2">
      <c r="F461" s="45"/>
      <c r="G461" s="53"/>
      <c r="H461" s="45"/>
      <c r="I461" s="53"/>
      <c r="J461" s="45"/>
      <c r="K461" s="53"/>
      <c r="L461" s="45"/>
      <c r="M461" s="53"/>
      <c r="N461" s="45"/>
      <c r="O461" s="53"/>
      <c r="P461" s="45"/>
      <c r="Q461" s="53"/>
      <c r="R461" s="45"/>
      <c r="S461" s="53"/>
      <c r="T461" s="45"/>
      <c r="U461" s="53"/>
      <c r="V461" s="45"/>
      <c r="W461" s="53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2"/>
    </row>
    <row r="462" spans="6:35" x14ac:dyDescent="0.2">
      <c r="F462" s="45"/>
      <c r="G462" s="53"/>
      <c r="H462" s="45"/>
      <c r="I462" s="53"/>
      <c r="J462" s="45"/>
      <c r="K462" s="53"/>
      <c r="L462" s="45"/>
      <c r="M462" s="53"/>
      <c r="N462" s="45"/>
      <c r="O462" s="53"/>
      <c r="P462" s="45"/>
      <c r="Q462" s="53"/>
      <c r="R462" s="45"/>
      <c r="S462" s="53"/>
      <c r="T462" s="45"/>
      <c r="U462" s="53"/>
      <c r="V462" s="45"/>
      <c r="W462" s="53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2"/>
    </row>
    <row r="463" spans="6:35" x14ac:dyDescent="0.2">
      <c r="F463" s="45"/>
      <c r="G463" s="53"/>
      <c r="H463" s="45"/>
      <c r="I463" s="53"/>
      <c r="J463" s="45"/>
      <c r="K463" s="53"/>
      <c r="L463" s="45"/>
      <c r="M463" s="53"/>
      <c r="N463" s="45"/>
      <c r="O463" s="53"/>
      <c r="P463" s="45"/>
      <c r="Q463" s="53"/>
      <c r="R463" s="45"/>
      <c r="S463" s="53"/>
      <c r="T463" s="45"/>
      <c r="U463" s="53"/>
      <c r="V463" s="45"/>
      <c r="W463" s="53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2"/>
    </row>
    <row r="464" spans="6:35" x14ac:dyDescent="0.2">
      <c r="F464" s="45"/>
      <c r="G464" s="53"/>
      <c r="H464" s="45"/>
      <c r="I464" s="53"/>
      <c r="J464" s="45"/>
      <c r="K464" s="53"/>
      <c r="L464" s="45"/>
      <c r="M464" s="53"/>
      <c r="N464" s="45"/>
      <c r="O464" s="53"/>
      <c r="P464" s="45"/>
      <c r="Q464" s="53"/>
      <c r="R464" s="45"/>
      <c r="S464" s="53"/>
      <c r="T464" s="45"/>
      <c r="U464" s="53"/>
      <c r="V464" s="45"/>
      <c r="W464" s="53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2"/>
    </row>
    <row r="465" spans="6:35" x14ac:dyDescent="0.2">
      <c r="F465" s="45"/>
      <c r="G465" s="53"/>
      <c r="H465" s="45"/>
      <c r="I465" s="53"/>
      <c r="J465" s="45"/>
      <c r="K465" s="53"/>
      <c r="L465" s="45"/>
      <c r="M465" s="53"/>
      <c r="N465" s="45"/>
      <c r="O465" s="53"/>
      <c r="P465" s="45"/>
      <c r="Q465" s="53"/>
      <c r="R465" s="45"/>
      <c r="S465" s="53"/>
      <c r="T465" s="45"/>
      <c r="U465" s="53"/>
      <c r="V465" s="45"/>
      <c r="W465" s="53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2"/>
    </row>
    <row r="466" spans="6:35" x14ac:dyDescent="0.2">
      <c r="F466" s="45"/>
      <c r="G466" s="53"/>
      <c r="H466" s="45"/>
      <c r="I466" s="53"/>
      <c r="J466" s="45"/>
      <c r="K466" s="53"/>
      <c r="L466" s="45"/>
      <c r="M466" s="53"/>
      <c r="N466" s="45"/>
      <c r="O466" s="53"/>
      <c r="P466" s="45"/>
      <c r="Q466" s="53"/>
      <c r="R466" s="45"/>
      <c r="S466" s="53"/>
      <c r="T466" s="45"/>
      <c r="U466" s="53"/>
      <c r="V466" s="45"/>
      <c r="W466" s="53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2"/>
    </row>
    <row r="467" spans="6:35" x14ac:dyDescent="0.2">
      <c r="F467" s="45"/>
      <c r="G467" s="53"/>
      <c r="H467" s="45"/>
      <c r="I467" s="53"/>
      <c r="J467" s="45"/>
      <c r="K467" s="53"/>
      <c r="L467" s="45"/>
      <c r="M467" s="53"/>
      <c r="N467" s="45"/>
      <c r="O467" s="53"/>
      <c r="P467" s="45"/>
      <c r="Q467" s="53"/>
      <c r="R467" s="45"/>
      <c r="S467" s="53"/>
      <c r="T467" s="45"/>
      <c r="U467" s="53"/>
      <c r="V467" s="45"/>
      <c r="W467" s="53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2"/>
    </row>
    <row r="468" spans="6:35" x14ac:dyDescent="0.2">
      <c r="F468" s="45"/>
      <c r="G468" s="53"/>
      <c r="H468" s="45"/>
      <c r="I468" s="53"/>
      <c r="J468" s="45"/>
      <c r="K468" s="53"/>
      <c r="L468" s="45"/>
      <c r="M468" s="53"/>
      <c r="N468" s="45"/>
      <c r="O468" s="53"/>
      <c r="P468" s="45"/>
      <c r="Q468" s="53"/>
      <c r="R468" s="45"/>
      <c r="S468" s="53"/>
      <c r="T468" s="45"/>
      <c r="U468" s="53"/>
      <c r="V468" s="45"/>
      <c r="W468" s="53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2"/>
    </row>
    <row r="469" spans="6:35" x14ac:dyDescent="0.2">
      <c r="F469" s="45"/>
      <c r="G469" s="53"/>
      <c r="H469" s="45"/>
      <c r="I469" s="53"/>
      <c r="J469" s="45"/>
      <c r="K469" s="53"/>
      <c r="L469" s="45"/>
      <c r="M469" s="53"/>
      <c r="N469" s="45"/>
      <c r="O469" s="53"/>
      <c r="P469" s="45"/>
      <c r="Q469" s="53"/>
      <c r="R469" s="45"/>
      <c r="S469" s="53"/>
      <c r="T469" s="45"/>
      <c r="U469" s="53"/>
      <c r="V469" s="45"/>
      <c r="W469" s="53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2"/>
    </row>
    <row r="470" spans="6:35" x14ac:dyDescent="0.2">
      <c r="F470" s="45"/>
      <c r="G470" s="53"/>
      <c r="H470" s="45"/>
      <c r="I470" s="53"/>
      <c r="J470" s="45"/>
      <c r="K470" s="53"/>
      <c r="L470" s="45"/>
      <c r="M470" s="53"/>
      <c r="N470" s="45"/>
      <c r="O470" s="53"/>
      <c r="P470" s="45"/>
      <c r="Q470" s="53"/>
      <c r="R470" s="45"/>
      <c r="S470" s="53"/>
      <c r="T470" s="45"/>
      <c r="U470" s="53"/>
      <c r="V470" s="45"/>
      <c r="W470" s="53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2"/>
    </row>
    <row r="471" spans="6:35" x14ac:dyDescent="0.2">
      <c r="F471" s="45"/>
      <c r="G471" s="53"/>
      <c r="H471" s="45"/>
      <c r="I471" s="53"/>
      <c r="J471" s="45"/>
      <c r="K471" s="53"/>
      <c r="L471" s="45"/>
      <c r="M471" s="53"/>
      <c r="N471" s="45"/>
      <c r="O471" s="53"/>
      <c r="P471" s="45"/>
      <c r="Q471" s="53"/>
      <c r="R471" s="45"/>
      <c r="S471" s="53"/>
      <c r="T471" s="45"/>
      <c r="U471" s="53"/>
      <c r="V471" s="45"/>
      <c r="W471" s="53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2"/>
    </row>
    <row r="472" spans="6:35" x14ac:dyDescent="0.2">
      <c r="F472" s="45"/>
      <c r="G472" s="53"/>
      <c r="H472" s="45"/>
      <c r="I472" s="53"/>
      <c r="J472" s="45"/>
      <c r="K472" s="53"/>
      <c r="L472" s="45"/>
      <c r="M472" s="53"/>
      <c r="N472" s="45"/>
      <c r="O472" s="53"/>
      <c r="P472" s="45"/>
      <c r="Q472" s="53"/>
      <c r="R472" s="45"/>
      <c r="S472" s="53"/>
      <c r="T472" s="45"/>
      <c r="U472" s="53"/>
      <c r="V472" s="45"/>
      <c r="W472" s="53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2"/>
    </row>
    <row r="473" spans="6:35" x14ac:dyDescent="0.2">
      <c r="F473" s="45"/>
      <c r="G473" s="53"/>
      <c r="H473" s="45"/>
      <c r="I473" s="53"/>
      <c r="J473" s="45"/>
      <c r="K473" s="53"/>
      <c r="L473" s="45"/>
      <c r="M473" s="53"/>
      <c r="N473" s="45"/>
      <c r="O473" s="53"/>
      <c r="P473" s="45"/>
      <c r="Q473" s="53"/>
      <c r="R473" s="45"/>
      <c r="S473" s="53"/>
      <c r="T473" s="45"/>
      <c r="U473" s="53"/>
      <c r="V473" s="45"/>
      <c r="W473" s="53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2"/>
    </row>
    <row r="474" spans="6:35" x14ac:dyDescent="0.2">
      <c r="F474" s="45"/>
      <c r="G474" s="53"/>
      <c r="H474" s="45"/>
      <c r="I474" s="53"/>
      <c r="J474" s="45"/>
      <c r="K474" s="53"/>
      <c r="L474" s="45"/>
      <c r="M474" s="53"/>
      <c r="N474" s="45"/>
      <c r="O474" s="53"/>
      <c r="P474" s="45"/>
      <c r="Q474" s="53"/>
      <c r="R474" s="45"/>
      <c r="S474" s="53"/>
      <c r="T474" s="45"/>
      <c r="U474" s="53"/>
      <c r="V474" s="45"/>
      <c r="W474" s="53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2"/>
    </row>
    <row r="475" spans="6:35" x14ac:dyDescent="0.2">
      <c r="F475" s="45"/>
      <c r="G475" s="53"/>
      <c r="H475" s="45"/>
      <c r="I475" s="53"/>
      <c r="J475" s="45"/>
      <c r="K475" s="53"/>
      <c r="L475" s="45"/>
      <c r="M475" s="53"/>
      <c r="N475" s="45"/>
      <c r="O475" s="53"/>
      <c r="P475" s="45"/>
      <c r="Q475" s="53"/>
      <c r="R475" s="45"/>
      <c r="S475" s="53"/>
      <c r="T475" s="45"/>
      <c r="U475" s="53"/>
      <c r="V475" s="45"/>
      <c r="W475" s="53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2"/>
    </row>
    <row r="476" spans="6:35" x14ac:dyDescent="0.2">
      <c r="F476" s="45"/>
      <c r="G476" s="53"/>
      <c r="H476" s="45"/>
      <c r="I476" s="53"/>
      <c r="J476" s="45"/>
      <c r="K476" s="53"/>
      <c r="L476" s="45"/>
      <c r="M476" s="53"/>
      <c r="N476" s="45"/>
      <c r="O476" s="53"/>
      <c r="P476" s="45"/>
      <c r="Q476" s="53"/>
      <c r="R476" s="45"/>
      <c r="S476" s="53"/>
      <c r="T476" s="45"/>
      <c r="U476" s="53"/>
      <c r="V476" s="45"/>
      <c r="W476" s="53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2"/>
    </row>
    <row r="477" spans="6:35" x14ac:dyDescent="0.2">
      <c r="F477" s="45"/>
      <c r="G477" s="53"/>
      <c r="H477" s="45"/>
      <c r="I477" s="53"/>
      <c r="J477" s="45"/>
      <c r="K477" s="53"/>
      <c r="L477" s="45"/>
      <c r="M477" s="53"/>
      <c r="N477" s="45"/>
      <c r="O477" s="53"/>
      <c r="P477" s="45"/>
      <c r="Q477" s="53"/>
      <c r="R477" s="45"/>
      <c r="S477" s="53"/>
      <c r="T477" s="45"/>
      <c r="U477" s="53"/>
      <c r="V477" s="45"/>
      <c r="W477" s="53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2"/>
    </row>
    <row r="478" spans="6:35" x14ac:dyDescent="0.2">
      <c r="F478" s="45"/>
      <c r="G478" s="53"/>
      <c r="H478" s="45"/>
      <c r="I478" s="53"/>
      <c r="J478" s="45"/>
      <c r="K478" s="53"/>
      <c r="L478" s="45"/>
      <c r="M478" s="53"/>
      <c r="N478" s="45"/>
      <c r="O478" s="53"/>
      <c r="P478" s="45"/>
      <c r="Q478" s="53"/>
      <c r="R478" s="45"/>
      <c r="S478" s="53"/>
      <c r="T478" s="45"/>
      <c r="U478" s="53"/>
      <c r="V478" s="45"/>
      <c r="W478" s="53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2"/>
    </row>
    <row r="479" spans="6:35" x14ac:dyDescent="0.2">
      <c r="F479" s="45"/>
      <c r="G479" s="53"/>
      <c r="H479" s="45"/>
      <c r="I479" s="53"/>
      <c r="J479" s="45"/>
      <c r="K479" s="53"/>
      <c r="L479" s="45"/>
      <c r="M479" s="53"/>
      <c r="N479" s="45"/>
      <c r="O479" s="53"/>
      <c r="P479" s="45"/>
      <c r="Q479" s="53"/>
      <c r="R479" s="45"/>
      <c r="S479" s="53"/>
      <c r="T479" s="45"/>
      <c r="U479" s="53"/>
      <c r="V479" s="45"/>
      <c r="W479" s="53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2"/>
    </row>
    <row r="480" spans="6:35" x14ac:dyDescent="0.2">
      <c r="F480" s="45"/>
      <c r="G480" s="53"/>
      <c r="H480" s="45"/>
      <c r="I480" s="53"/>
      <c r="J480" s="45"/>
      <c r="K480" s="53"/>
      <c r="L480" s="45"/>
      <c r="M480" s="53"/>
      <c r="N480" s="45"/>
      <c r="O480" s="53"/>
      <c r="P480" s="45"/>
      <c r="Q480" s="53"/>
      <c r="R480" s="45"/>
      <c r="S480" s="53"/>
      <c r="T480" s="45"/>
      <c r="U480" s="53"/>
      <c r="V480" s="45"/>
      <c r="W480" s="53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2"/>
    </row>
    <row r="481" spans="6:35" x14ac:dyDescent="0.2">
      <c r="F481" s="45"/>
      <c r="G481" s="53"/>
      <c r="H481" s="45"/>
      <c r="I481" s="53"/>
      <c r="J481" s="45"/>
      <c r="K481" s="53"/>
      <c r="L481" s="45"/>
      <c r="M481" s="53"/>
      <c r="N481" s="45"/>
      <c r="O481" s="53"/>
      <c r="P481" s="45"/>
      <c r="Q481" s="53"/>
      <c r="R481" s="45"/>
      <c r="S481" s="53"/>
      <c r="T481" s="45"/>
      <c r="U481" s="53"/>
      <c r="V481" s="45"/>
      <c r="W481" s="53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2"/>
    </row>
    <row r="482" spans="6:35" x14ac:dyDescent="0.2">
      <c r="F482" s="45"/>
      <c r="G482" s="53"/>
      <c r="H482" s="45"/>
      <c r="I482" s="53"/>
      <c r="J482" s="45"/>
      <c r="K482" s="53"/>
      <c r="L482" s="45"/>
      <c r="M482" s="53"/>
      <c r="N482" s="45"/>
      <c r="O482" s="53"/>
      <c r="P482" s="45"/>
      <c r="Q482" s="53"/>
      <c r="R482" s="45"/>
      <c r="S482" s="53"/>
      <c r="T482" s="45"/>
      <c r="U482" s="53"/>
      <c r="V482" s="45"/>
      <c r="W482" s="53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2"/>
    </row>
    <row r="483" spans="6:35" x14ac:dyDescent="0.2">
      <c r="F483" s="45"/>
      <c r="G483" s="53"/>
      <c r="H483" s="45"/>
      <c r="I483" s="53"/>
      <c r="J483" s="45"/>
      <c r="K483" s="53"/>
      <c r="L483" s="45"/>
      <c r="M483" s="53"/>
      <c r="N483" s="45"/>
      <c r="O483" s="53"/>
      <c r="P483" s="45"/>
      <c r="Q483" s="53"/>
      <c r="R483" s="45"/>
      <c r="S483" s="53"/>
      <c r="T483" s="45"/>
      <c r="U483" s="53"/>
      <c r="V483" s="45"/>
      <c r="W483" s="53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2"/>
    </row>
    <row r="484" spans="6:35" x14ac:dyDescent="0.2">
      <c r="F484" s="45"/>
      <c r="G484" s="53"/>
      <c r="H484" s="45"/>
      <c r="I484" s="53"/>
      <c r="J484" s="45"/>
      <c r="K484" s="53"/>
      <c r="L484" s="45"/>
      <c r="M484" s="53"/>
      <c r="N484" s="45"/>
      <c r="O484" s="53"/>
      <c r="P484" s="45"/>
      <c r="Q484" s="53"/>
      <c r="R484" s="45"/>
      <c r="S484" s="53"/>
      <c r="T484" s="45"/>
      <c r="U484" s="53"/>
      <c r="V484" s="45"/>
      <c r="W484" s="53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2"/>
    </row>
    <row r="485" spans="6:35" x14ac:dyDescent="0.2">
      <c r="F485" s="45"/>
      <c r="G485" s="53"/>
      <c r="H485" s="45"/>
      <c r="I485" s="53"/>
      <c r="J485" s="45"/>
      <c r="K485" s="53"/>
      <c r="L485" s="45"/>
      <c r="M485" s="53"/>
      <c r="N485" s="45"/>
      <c r="O485" s="53"/>
      <c r="P485" s="45"/>
      <c r="Q485" s="53"/>
      <c r="R485" s="45"/>
      <c r="S485" s="53"/>
      <c r="T485" s="45"/>
      <c r="U485" s="53"/>
      <c r="V485" s="45"/>
      <c r="W485" s="53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2"/>
    </row>
    <row r="486" spans="6:35" x14ac:dyDescent="0.2">
      <c r="F486" s="45"/>
      <c r="G486" s="53"/>
      <c r="H486" s="45"/>
      <c r="I486" s="53"/>
      <c r="J486" s="45"/>
      <c r="K486" s="53"/>
      <c r="L486" s="45"/>
      <c r="M486" s="53"/>
      <c r="N486" s="45"/>
      <c r="O486" s="53"/>
      <c r="P486" s="45"/>
      <c r="Q486" s="53"/>
      <c r="R486" s="45"/>
      <c r="S486" s="53"/>
      <c r="T486" s="45"/>
      <c r="U486" s="53"/>
      <c r="V486" s="45"/>
      <c r="W486" s="53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2"/>
    </row>
    <row r="487" spans="6:35" x14ac:dyDescent="0.2">
      <c r="F487" s="45"/>
      <c r="G487" s="53"/>
      <c r="H487" s="45"/>
      <c r="I487" s="53"/>
      <c r="J487" s="45"/>
      <c r="K487" s="53"/>
      <c r="L487" s="45"/>
      <c r="M487" s="53"/>
      <c r="N487" s="45"/>
      <c r="O487" s="53"/>
      <c r="P487" s="45"/>
      <c r="Q487" s="53"/>
      <c r="R487" s="45"/>
      <c r="S487" s="53"/>
      <c r="T487" s="45"/>
      <c r="U487" s="53"/>
      <c r="V487" s="45"/>
      <c r="W487" s="53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2"/>
    </row>
    <row r="488" spans="6:35" x14ac:dyDescent="0.2">
      <c r="F488" s="45"/>
      <c r="G488" s="53"/>
      <c r="H488" s="45"/>
      <c r="I488" s="53"/>
      <c r="J488" s="45"/>
      <c r="K488" s="53"/>
      <c r="L488" s="45"/>
      <c r="M488" s="53"/>
      <c r="N488" s="45"/>
      <c r="O488" s="53"/>
      <c r="P488" s="45"/>
      <c r="Q488" s="53"/>
      <c r="R488" s="45"/>
      <c r="S488" s="53"/>
      <c r="T488" s="45"/>
      <c r="U488" s="53"/>
      <c r="V488" s="45"/>
      <c r="W488" s="53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2"/>
    </row>
    <row r="489" spans="6:35" x14ac:dyDescent="0.2">
      <c r="F489" s="45"/>
      <c r="G489" s="53"/>
      <c r="H489" s="45"/>
      <c r="I489" s="53"/>
      <c r="J489" s="45"/>
      <c r="K489" s="53"/>
      <c r="L489" s="45"/>
      <c r="M489" s="53"/>
      <c r="N489" s="45"/>
      <c r="O489" s="53"/>
      <c r="P489" s="45"/>
      <c r="Q489" s="53"/>
      <c r="R489" s="45"/>
      <c r="S489" s="53"/>
      <c r="T489" s="45"/>
      <c r="U489" s="53"/>
      <c r="V489" s="45"/>
      <c r="W489" s="53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2"/>
    </row>
    <row r="490" spans="6:35" x14ac:dyDescent="0.2">
      <c r="F490" s="45"/>
      <c r="G490" s="53"/>
      <c r="H490" s="45"/>
      <c r="I490" s="53"/>
      <c r="J490" s="45"/>
      <c r="K490" s="53"/>
      <c r="L490" s="45"/>
      <c r="M490" s="53"/>
      <c r="N490" s="45"/>
      <c r="O490" s="53"/>
      <c r="P490" s="45"/>
      <c r="Q490" s="53"/>
      <c r="R490" s="45"/>
      <c r="S490" s="53"/>
      <c r="T490" s="45"/>
      <c r="U490" s="53"/>
      <c r="V490" s="45"/>
      <c r="W490" s="53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2"/>
    </row>
    <row r="491" spans="6:35" x14ac:dyDescent="0.2">
      <c r="F491" s="45"/>
      <c r="G491" s="53"/>
      <c r="H491" s="45"/>
      <c r="I491" s="53"/>
      <c r="J491" s="45"/>
      <c r="K491" s="53"/>
      <c r="L491" s="45"/>
      <c r="M491" s="53"/>
      <c r="N491" s="45"/>
      <c r="O491" s="53"/>
      <c r="P491" s="45"/>
      <c r="Q491" s="53"/>
      <c r="R491" s="45"/>
      <c r="S491" s="53"/>
      <c r="T491" s="45"/>
      <c r="U491" s="53"/>
      <c r="V491" s="45"/>
      <c r="W491" s="53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2"/>
    </row>
    <row r="492" spans="6:35" x14ac:dyDescent="0.2">
      <c r="F492" s="45"/>
      <c r="G492" s="53"/>
      <c r="H492" s="45"/>
      <c r="I492" s="53"/>
      <c r="J492" s="45"/>
      <c r="K492" s="53"/>
      <c r="L492" s="45"/>
      <c r="M492" s="53"/>
      <c r="N492" s="45"/>
      <c r="O492" s="53"/>
      <c r="P492" s="45"/>
      <c r="Q492" s="53"/>
      <c r="R492" s="45"/>
      <c r="S492" s="53"/>
      <c r="T492" s="45"/>
      <c r="U492" s="53"/>
      <c r="V492" s="45"/>
      <c r="W492" s="53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2"/>
    </row>
    <row r="493" spans="6:35" x14ac:dyDescent="0.2">
      <c r="F493" s="45"/>
      <c r="G493" s="53"/>
      <c r="H493" s="45"/>
      <c r="I493" s="53"/>
      <c r="J493" s="45"/>
      <c r="K493" s="53"/>
      <c r="L493" s="45"/>
      <c r="M493" s="53"/>
      <c r="N493" s="45"/>
      <c r="O493" s="53"/>
      <c r="P493" s="45"/>
      <c r="Q493" s="53"/>
      <c r="R493" s="45"/>
      <c r="S493" s="53"/>
      <c r="T493" s="45"/>
      <c r="U493" s="53"/>
      <c r="V493" s="45"/>
      <c r="W493" s="53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2"/>
    </row>
    <row r="494" spans="6:35" x14ac:dyDescent="0.2">
      <c r="F494" s="45"/>
      <c r="G494" s="53"/>
      <c r="H494" s="45"/>
      <c r="I494" s="53"/>
      <c r="J494" s="45"/>
      <c r="K494" s="53"/>
      <c r="L494" s="45"/>
      <c r="M494" s="53"/>
      <c r="N494" s="45"/>
      <c r="O494" s="53"/>
      <c r="P494" s="45"/>
      <c r="Q494" s="53"/>
      <c r="R494" s="45"/>
      <c r="S494" s="53"/>
      <c r="T494" s="45"/>
      <c r="U494" s="53"/>
      <c r="V494" s="45"/>
      <c r="W494" s="53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2"/>
    </row>
    <row r="495" spans="6:35" x14ac:dyDescent="0.2">
      <c r="F495" s="45"/>
      <c r="G495" s="53"/>
      <c r="H495" s="45"/>
      <c r="I495" s="53"/>
      <c r="J495" s="45"/>
      <c r="K495" s="53"/>
      <c r="L495" s="45"/>
      <c r="M495" s="53"/>
      <c r="N495" s="45"/>
      <c r="O495" s="53"/>
      <c r="P495" s="45"/>
      <c r="Q495" s="53"/>
      <c r="R495" s="45"/>
      <c r="S495" s="53"/>
      <c r="T495" s="45"/>
      <c r="U495" s="53"/>
      <c r="V495" s="45"/>
      <c r="W495" s="53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2"/>
    </row>
    <row r="496" spans="6:35" x14ac:dyDescent="0.2">
      <c r="F496" s="45"/>
      <c r="G496" s="53"/>
      <c r="H496" s="45"/>
      <c r="I496" s="53"/>
      <c r="J496" s="45"/>
      <c r="K496" s="53"/>
      <c r="L496" s="45"/>
      <c r="M496" s="53"/>
      <c r="N496" s="45"/>
      <c r="O496" s="53"/>
      <c r="P496" s="45"/>
      <c r="Q496" s="53"/>
      <c r="R496" s="45"/>
      <c r="S496" s="53"/>
      <c r="T496" s="45"/>
      <c r="U496" s="53"/>
      <c r="V496" s="45"/>
      <c r="W496" s="53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2"/>
    </row>
    <row r="497" spans="6:35" x14ac:dyDescent="0.2">
      <c r="F497" s="45"/>
      <c r="G497" s="53"/>
      <c r="H497" s="45"/>
      <c r="I497" s="53"/>
      <c r="J497" s="45"/>
      <c r="K497" s="53"/>
      <c r="L497" s="45"/>
      <c r="M497" s="53"/>
      <c r="N497" s="45"/>
      <c r="O497" s="53"/>
      <c r="P497" s="45"/>
      <c r="Q497" s="53"/>
      <c r="R497" s="45"/>
      <c r="S497" s="53"/>
      <c r="T497" s="45"/>
      <c r="U497" s="53"/>
      <c r="V497" s="45"/>
      <c r="W497" s="53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2"/>
    </row>
    <row r="498" spans="6:35" x14ac:dyDescent="0.2">
      <c r="F498" s="45"/>
      <c r="G498" s="53"/>
      <c r="H498" s="45"/>
      <c r="I498" s="53"/>
      <c r="J498" s="45"/>
      <c r="K498" s="53"/>
      <c r="L498" s="45"/>
      <c r="M498" s="53"/>
      <c r="N498" s="45"/>
      <c r="O498" s="53"/>
      <c r="P498" s="45"/>
      <c r="Q498" s="53"/>
      <c r="R498" s="45"/>
      <c r="S498" s="53"/>
      <c r="T498" s="45"/>
      <c r="U498" s="53"/>
      <c r="V498" s="45"/>
      <c r="W498" s="53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2"/>
    </row>
    <row r="499" spans="6:35" x14ac:dyDescent="0.2">
      <c r="F499" s="45"/>
      <c r="G499" s="53"/>
      <c r="H499" s="45"/>
      <c r="I499" s="53"/>
      <c r="J499" s="45"/>
      <c r="K499" s="53"/>
      <c r="L499" s="45"/>
      <c r="M499" s="53"/>
      <c r="N499" s="45"/>
      <c r="O499" s="53"/>
      <c r="P499" s="45"/>
      <c r="Q499" s="53"/>
      <c r="R499" s="45"/>
      <c r="S499" s="53"/>
      <c r="T499" s="45"/>
      <c r="U499" s="53"/>
      <c r="V499" s="45"/>
      <c r="W499" s="53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2"/>
    </row>
    <row r="500" spans="6:35" x14ac:dyDescent="0.2">
      <c r="F500" s="45"/>
      <c r="G500" s="53"/>
      <c r="H500" s="45"/>
      <c r="I500" s="53"/>
      <c r="J500" s="45"/>
      <c r="K500" s="53"/>
      <c r="L500" s="45"/>
      <c r="M500" s="53"/>
      <c r="N500" s="45"/>
      <c r="O500" s="53"/>
      <c r="P500" s="45"/>
      <c r="Q500" s="53"/>
      <c r="R500" s="45"/>
      <c r="S500" s="53"/>
      <c r="T500" s="45"/>
      <c r="U500" s="53"/>
      <c r="V500" s="45"/>
      <c r="W500" s="53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2"/>
    </row>
    <row r="501" spans="6:35" x14ac:dyDescent="0.2">
      <c r="F501" s="45"/>
      <c r="G501" s="53"/>
      <c r="H501" s="45"/>
      <c r="I501" s="53"/>
      <c r="J501" s="45"/>
      <c r="K501" s="53"/>
      <c r="L501" s="45"/>
      <c r="M501" s="53"/>
      <c r="N501" s="45"/>
      <c r="O501" s="53"/>
      <c r="P501" s="45"/>
      <c r="Q501" s="53"/>
      <c r="R501" s="45"/>
      <c r="S501" s="53"/>
      <c r="T501" s="45"/>
      <c r="U501" s="53"/>
      <c r="V501" s="45"/>
      <c r="W501" s="53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2"/>
    </row>
    <row r="502" spans="6:35" x14ac:dyDescent="0.2">
      <c r="F502" s="45"/>
      <c r="G502" s="53"/>
      <c r="H502" s="45"/>
      <c r="I502" s="53"/>
      <c r="J502" s="45"/>
      <c r="K502" s="53"/>
      <c r="L502" s="45"/>
      <c r="M502" s="53"/>
      <c r="N502" s="45"/>
      <c r="O502" s="53"/>
      <c r="P502" s="45"/>
      <c r="Q502" s="53"/>
      <c r="R502" s="45"/>
      <c r="S502" s="53"/>
      <c r="T502" s="45"/>
      <c r="U502" s="53"/>
      <c r="V502" s="45"/>
      <c r="W502" s="53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2"/>
    </row>
    <row r="503" spans="6:35" x14ac:dyDescent="0.2">
      <c r="F503" s="45"/>
      <c r="G503" s="53"/>
      <c r="H503" s="45"/>
      <c r="I503" s="53"/>
      <c r="J503" s="45"/>
      <c r="K503" s="53"/>
      <c r="L503" s="45"/>
      <c r="M503" s="53"/>
      <c r="N503" s="45"/>
      <c r="O503" s="53"/>
      <c r="P503" s="45"/>
      <c r="Q503" s="53"/>
      <c r="R503" s="45"/>
      <c r="S503" s="53"/>
      <c r="T503" s="45"/>
      <c r="U503" s="53"/>
      <c r="V503" s="45"/>
      <c r="W503" s="53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2"/>
    </row>
    <row r="504" spans="6:35" x14ac:dyDescent="0.2">
      <c r="F504" s="45"/>
      <c r="G504" s="53"/>
      <c r="H504" s="45"/>
      <c r="I504" s="53"/>
      <c r="J504" s="45"/>
      <c r="K504" s="53"/>
      <c r="L504" s="45"/>
      <c r="M504" s="53"/>
      <c r="N504" s="45"/>
      <c r="O504" s="53"/>
      <c r="P504" s="45"/>
      <c r="Q504" s="53"/>
      <c r="R504" s="45"/>
      <c r="S504" s="53"/>
      <c r="T504" s="45"/>
      <c r="U504" s="53"/>
      <c r="V504" s="45"/>
      <c r="W504" s="53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2"/>
    </row>
    <row r="505" spans="6:35" x14ac:dyDescent="0.2">
      <c r="F505" s="45"/>
      <c r="G505" s="53"/>
      <c r="H505" s="45"/>
      <c r="I505" s="53"/>
      <c r="J505" s="45"/>
      <c r="K505" s="53"/>
      <c r="L505" s="45"/>
      <c r="M505" s="53"/>
      <c r="N505" s="45"/>
      <c r="O505" s="53"/>
      <c r="P505" s="45"/>
      <c r="Q505" s="53"/>
      <c r="R505" s="45"/>
      <c r="S505" s="53"/>
      <c r="T505" s="45"/>
      <c r="U505" s="53"/>
      <c r="V505" s="45"/>
      <c r="W505" s="53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2"/>
    </row>
    <row r="506" spans="6:35" x14ac:dyDescent="0.2">
      <c r="F506" s="45"/>
      <c r="G506" s="53"/>
      <c r="H506" s="45"/>
      <c r="I506" s="53"/>
      <c r="J506" s="45"/>
      <c r="K506" s="53"/>
      <c r="L506" s="45"/>
      <c r="M506" s="53"/>
      <c r="N506" s="45"/>
      <c r="O506" s="53"/>
      <c r="P506" s="45"/>
      <c r="Q506" s="53"/>
      <c r="R506" s="45"/>
      <c r="S506" s="53"/>
      <c r="T506" s="45"/>
      <c r="U506" s="53"/>
      <c r="V506" s="45"/>
      <c r="W506" s="53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2"/>
    </row>
    <row r="507" spans="6:35" x14ac:dyDescent="0.2">
      <c r="F507" s="45"/>
      <c r="G507" s="53"/>
      <c r="H507" s="45"/>
      <c r="I507" s="53"/>
      <c r="J507" s="45"/>
      <c r="K507" s="53"/>
      <c r="L507" s="45"/>
      <c r="M507" s="53"/>
      <c r="N507" s="45"/>
      <c r="O507" s="53"/>
      <c r="P507" s="45"/>
      <c r="Q507" s="53"/>
      <c r="R507" s="45"/>
      <c r="S507" s="53"/>
      <c r="T507" s="45"/>
      <c r="U507" s="53"/>
      <c r="V507" s="45"/>
      <c r="W507" s="53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2"/>
    </row>
    <row r="508" spans="6:35" x14ac:dyDescent="0.2">
      <c r="F508" s="45"/>
      <c r="G508" s="53"/>
      <c r="H508" s="45"/>
      <c r="I508" s="53"/>
      <c r="J508" s="45"/>
      <c r="K508" s="53"/>
      <c r="L508" s="45"/>
      <c r="M508" s="53"/>
      <c r="N508" s="45"/>
      <c r="O508" s="53"/>
      <c r="P508" s="45"/>
      <c r="Q508" s="53"/>
      <c r="R508" s="45"/>
      <c r="S508" s="53"/>
      <c r="T508" s="45"/>
      <c r="U508" s="53"/>
      <c r="V508" s="45"/>
      <c r="W508" s="53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2"/>
    </row>
    <row r="509" spans="6:35" x14ac:dyDescent="0.2">
      <c r="F509" s="45"/>
      <c r="G509" s="53"/>
      <c r="H509" s="45"/>
      <c r="I509" s="53"/>
      <c r="J509" s="45"/>
      <c r="K509" s="53"/>
      <c r="L509" s="45"/>
      <c r="M509" s="53"/>
      <c r="N509" s="45"/>
      <c r="O509" s="53"/>
      <c r="P509" s="45"/>
      <c r="Q509" s="53"/>
      <c r="R509" s="45"/>
      <c r="S509" s="53"/>
      <c r="T509" s="45"/>
      <c r="U509" s="53"/>
      <c r="V509" s="45"/>
      <c r="W509" s="53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2"/>
    </row>
    <row r="510" spans="6:35" x14ac:dyDescent="0.2">
      <c r="F510" s="45"/>
      <c r="G510" s="53"/>
      <c r="H510" s="45"/>
      <c r="I510" s="53"/>
      <c r="J510" s="45"/>
      <c r="K510" s="53"/>
      <c r="L510" s="45"/>
      <c r="M510" s="53"/>
      <c r="N510" s="45"/>
      <c r="O510" s="53"/>
      <c r="P510" s="45"/>
      <c r="Q510" s="53"/>
      <c r="R510" s="45"/>
      <c r="S510" s="53"/>
      <c r="T510" s="45"/>
      <c r="U510" s="53"/>
      <c r="V510" s="45"/>
      <c r="W510" s="53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2"/>
    </row>
    <row r="511" spans="6:35" x14ac:dyDescent="0.2">
      <c r="F511" s="45"/>
      <c r="G511" s="53"/>
      <c r="H511" s="45"/>
      <c r="I511" s="53"/>
      <c r="J511" s="45"/>
      <c r="K511" s="53"/>
      <c r="L511" s="45"/>
      <c r="M511" s="53"/>
      <c r="N511" s="45"/>
      <c r="O511" s="53"/>
      <c r="P511" s="45"/>
      <c r="Q511" s="53"/>
      <c r="R511" s="45"/>
      <c r="S511" s="53"/>
      <c r="T511" s="45"/>
      <c r="U511" s="53"/>
      <c r="V511" s="45"/>
      <c r="W511" s="53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2"/>
    </row>
    <row r="512" spans="6:35" x14ac:dyDescent="0.2">
      <c r="F512" s="45"/>
      <c r="G512" s="53"/>
      <c r="H512" s="45"/>
      <c r="I512" s="53"/>
      <c r="J512" s="45"/>
      <c r="K512" s="53"/>
      <c r="L512" s="45"/>
      <c r="M512" s="53"/>
      <c r="N512" s="45"/>
      <c r="O512" s="53"/>
      <c r="P512" s="45"/>
      <c r="Q512" s="53"/>
      <c r="R512" s="45"/>
      <c r="S512" s="53"/>
      <c r="T512" s="45"/>
      <c r="U512" s="53"/>
      <c r="V512" s="45"/>
      <c r="W512" s="53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2"/>
    </row>
    <row r="513" spans="6:35" x14ac:dyDescent="0.2">
      <c r="F513" s="45"/>
      <c r="G513" s="53"/>
      <c r="H513" s="45"/>
      <c r="I513" s="53"/>
      <c r="J513" s="45"/>
      <c r="K513" s="53"/>
      <c r="L513" s="45"/>
      <c r="M513" s="53"/>
      <c r="N513" s="45"/>
      <c r="O513" s="53"/>
      <c r="P513" s="45"/>
      <c r="Q513" s="53"/>
      <c r="R513" s="45"/>
      <c r="S513" s="53"/>
      <c r="T513" s="45"/>
      <c r="U513" s="53"/>
      <c r="V513" s="45"/>
      <c r="W513" s="53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2"/>
    </row>
    <row r="514" spans="6:35" x14ac:dyDescent="0.2">
      <c r="F514" s="45"/>
      <c r="G514" s="53"/>
      <c r="H514" s="45"/>
      <c r="I514" s="53"/>
      <c r="J514" s="45"/>
      <c r="K514" s="53"/>
      <c r="L514" s="45"/>
      <c r="M514" s="53"/>
      <c r="N514" s="45"/>
      <c r="O514" s="53"/>
      <c r="P514" s="45"/>
      <c r="Q514" s="53"/>
      <c r="R514" s="45"/>
      <c r="S514" s="53"/>
      <c r="T514" s="45"/>
      <c r="U514" s="53"/>
      <c r="V514" s="45"/>
      <c r="W514" s="53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2"/>
    </row>
    <row r="515" spans="6:35" x14ac:dyDescent="0.2">
      <c r="F515" s="45"/>
      <c r="G515" s="53"/>
      <c r="H515" s="45"/>
      <c r="I515" s="53"/>
      <c r="J515" s="45"/>
      <c r="K515" s="53"/>
      <c r="L515" s="45"/>
      <c r="M515" s="53"/>
      <c r="N515" s="45"/>
      <c r="O515" s="53"/>
      <c r="P515" s="45"/>
      <c r="Q515" s="53"/>
      <c r="R515" s="45"/>
      <c r="S515" s="53"/>
      <c r="T515" s="45"/>
      <c r="U515" s="53"/>
      <c r="V515" s="45"/>
      <c r="W515" s="53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2"/>
    </row>
    <row r="516" spans="6:35" x14ac:dyDescent="0.2">
      <c r="F516" s="45"/>
      <c r="G516" s="53"/>
      <c r="H516" s="45"/>
      <c r="I516" s="53"/>
      <c r="J516" s="45"/>
      <c r="K516" s="53"/>
      <c r="L516" s="45"/>
      <c r="M516" s="53"/>
      <c r="N516" s="45"/>
      <c r="O516" s="53"/>
      <c r="P516" s="45"/>
      <c r="Q516" s="53"/>
      <c r="R516" s="45"/>
      <c r="S516" s="53"/>
      <c r="T516" s="45"/>
      <c r="U516" s="53"/>
      <c r="V516" s="45"/>
      <c r="W516" s="53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2"/>
    </row>
    <row r="517" spans="6:35" x14ac:dyDescent="0.2">
      <c r="F517" s="45"/>
      <c r="G517" s="53"/>
      <c r="H517" s="45"/>
      <c r="I517" s="53"/>
      <c r="J517" s="45"/>
      <c r="K517" s="53"/>
      <c r="L517" s="45"/>
      <c r="M517" s="53"/>
      <c r="N517" s="45"/>
      <c r="O517" s="53"/>
      <c r="P517" s="45"/>
      <c r="Q517" s="53"/>
      <c r="R517" s="45"/>
      <c r="S517" s="53"/>
      <c r="T517" s="45"/>
      <c r="U517" s="53"/>
      <c r="V517" s="45"/>
      <c r="W517" s="53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2"/>
    </row>
    <row r="518" spans="6:35" x14ac:dyDescent="0.2">
      <c r="F518" s="45"/>
      <c r="G518" s="53"/>
      <c r="H518" s="45"/>
      <c r="I518" s="53"/>
      <c r="J518" s="45"/>
      <c r="K518" s="53"/>
      <c r="L518" s="45"/>
      <c r="M518" s="53"/>
      <c r="N518" s="45"/>
      <c r="O518" s="53"/>
      <c r="P518" s="45"/>
      <c r="Q518" s="53"/>
      <c r="R518" s="45"/>
      <c r="S518" s="53"/>
      <c r="T518" s="45"/>
      <c r="U518" s="53"/>
      <c r="V518" s="45"/>
      <c r="W518" s="53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2"/>
    </row>
    <row r="519" spans="6:35" x14ac:dyDescent="0.2">
      <c r="F519" s="45"/>
      <c r="G519" s="53"/>
      <c r="H519" s="45"/>
      <c r="I519" s="53"/>
      <c r="J519" s="45"/>
      <c r="K519" s="53"/>
      <c r="L519" s="45"/>
      <c r="M519" s="53"/>
      <c r="N519" s="45"/>
      <c r="O519" s="53"/>
      <c r="P519" s="45"/>
      <c r="Q519" s="53"/>
      <c r="R519" s="45"/>
      <c r="S519" s="53"/>
      <c r="T519" s="45"/>
      <c r="U519" s="53"/>
      <c r="V519" s="45"/>
      <c r="W519" s="53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2"/>
    </row>
    <row r="520" spans="6:35" x14ac:dyDescent="0.2">
      <c r="F520" s="45"/>
      <c r="G520" s="53"/>
      <c r="H520" s="45"/>
      <c r="I520" s="53"/>
      <c r="J520" s="45"/>
      <c r="K520" s="53"/>
      <c r="L520" s="45"/>
      <c r="M520" s="53"/>
      <c r="N520" s="45"/>
      <c r="O520" s="53"/>
      <c r="P520" s="45"/>
      <c r="Q520" s="53"/>
      <c r="R520" s="45"/>
      <c r="S520" s="53"/>
      <c r="T520" s="45"/>
      <c r="U520" s="53"/>
      <c r="V520" s="45"/>
      <c r="W520" s="53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2"/>
    </row>
    <row r="521" spans="6:35" x14ac:dyDescent="0.2">
      <c r="F521" s="45"/>
      <c r="G521" s="53"/>
      <c r="H521" s="45"/>
      <c r="I521" s="53"/>
      <c r="J521" s="45"/>
      <c r="K521" s="53"/>
      <c r="L521" s="45"/>
      <c r="M521" s="53"/>
      <c r="N521" s="45"/>
      <c r="O521" s="53"/>
      <c r="P521" s="45"/>
      <c r="Q521" s="53"/>
      <c r="R521" s="45"/>
      <c r="S521" s="53"/>
      <c r="T521" s="45"/>
      <c r="U521" s="53"/>
      <c r="V521" s="45"/>
      <c r="W521" s="53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2"/>
    </row>
    <row r="522" spans="6:35" x14ac:dyDescent="0.2">
      <c r="F522" s="45"/>
      <c r="G522" s="53"/>
      <c r="H522" s="45"/>
      <c r="I522" s="53"/>
      <c r="J522" s="45"/>
      <c r="K522" s="53"/>
      <c r="L522" s="45"/>
      <c r="M522" s="53"/>
      <c r="N522" s="45"/>
      <c r="O522" s="53"/>
      <c r="P522" s="45"/>
      <c r="Q522" s="53"/>
      <c r="R522" s="45"/>
      <c r="S522" s="53"/>
      <c r="T522" s="45"/>
      <c r="U522" s="53"/>
      <c r="V522" s="45"/>
      <c r="W522" s="53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2"/>
    </row>
    <row r="523" spans="6:35" x14ac:dyDescent="0.2">
      <c r="F523" s="45"/>
      <c r="G523" s="53"/>
      <c r="H523" s="45"/>
      <c r="I523" s="53"/>
      <c r="J523" s="45"/>
      <c r="K523" s="53"/>
      <c r="L523" s="45"/>
      <c r="M523" s="53"/>
      <c r="N523" s="45"/>
      <c r="O523" s="53"/>
      <c r="P523" s="45"/>
      <c r="Q523" s="53"/>
      <c r="R523" s="45"/>
      <c r="S523" s="53"/>
      <c r="T523" s="45"/>
      <c r="U523" s="53"/>
      <c r="V523" s="45"/>
      <c r="W523" s="53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2"/>
    </row>
    <row r="524" spans="6:35" x14ac:dyDescent="0.2">
      <c r="F524" s="45"/>
      <c r="G524" s="53"/>
      <c r="H524" s="45"/>
      <c r="I524" s="53"/>
      <c r="J524" s="45"/>
      <c r="K524" s="53"/>
      <c r="L524" s="45"/>
      <c r="M524" s="53"/>
      <c r="N524" s="45"/>
      <c r="O524" s="53"/>
      <c r="P524" s="45"/>
      <c r="Q524" s="53"/>
      <c r="R524" s="45"/>
      <c r="S524" s="53"/>
      <c r="T524" s="45"/>
      <c r="U524" s="53"/>
      <c r="V524" s="45"/>
      <c r="W524" s="53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2"/>
    </row>
    <row r="525" spans="6:35" x14ac:dyDescent="0.2">
      <c r="F525" s="45"/>
      <c r="G525" s="53"/>
      <c r="H525" s="45"/>
      <c r="I525" s="53"/>
      <c r="J525" s="45"/>
      <c r="K525" s="53"/>
      <c r="L525" s="45"/>
      <c r="M525" s="53"/>
      <c r="N525" s="45"/>
      <c r="O525" s="53"/>
      <c r="P525" s="45"/>
      <c r="Q525" s="53"/>
      <c r="R525" s="45"/>
      <c r="S525" s="53"/>
      <c r="T525" s="45"/>
      <c r="U525" s="53"/>
      <c r="V525" s="45"/>
      <c r="W525" s="53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2"/>
    </row>
    <row r="526" spans="6:35" x14ac:dyDescent="0.2">
      <c r="F526" s="45"/>
      <c r="G526" s="53"/>
      <c r="H526" s="45"/>
      <c r="I526" s="53"/>
      <c r="J526" s="45"/>
      <c r="K526" s="53"/>
      <c r="L526" s="45"/>
      <c r="M526" s="53"/>
      <c r="N526" s="45"/>
      <c r="O526" s="53"/>
      <c r="P526" s="45"/>
      <c r="Q526" s="53"/>
      <c r="R526" s="45"/>
      <c r="S526" s="53"/>
      <c r="T526" s="45"/>
      <c r="U526" s="53"/>
      <c r="V526" s="45"/>
      <c r="W526" s="53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2"/>
    </row>
    <row r="527" spans="6:35" x14ac:dyDescent="0.2">
      <c r="F527" s="45"/>
      <c r="G527" s="53"/>
      <c r="H527" s="45"/>
      <c r="I527" s="53"/>
      <c r="J527" s="45"/>
      <c r="K527" s="53"/>
      <c r="L527" s="45"/>
      <c r="M527" s="53"/>
      <c r="N527" s="45"/>
      <c r="O527" s="53"/>
      <c r="P527" s="45"/>
      <c r="Q527" s="53"/>
      <c r="R527" s="45"/>
      <c r="S527" s="53"/>
      <c r="T527" s="45"/>
      <c r="U527" s="53"/>
      <c r="V527" s="45"/>
      <c r="W527" s="53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2"/>
    </row>
    <row r="528" spans="6:35" x14ac:dyDescent="0.2">
      <c r="F528" s="45"/>
      <c r="G528" s="53"/>
      <c r="H528" s="45"/>
      <c r="I528" s="53"/>
      <c r="J528" s="45"/>
      <c r="K528" s="53"/>
      <c r="L528" s="45"/>
      <c r="M528" s="53"/>
      <c r="N528" s="45"/>
      <c r="O528" s="53"/>
      <c r="P528" s="45"/>
      <c r="Q528" s="53"/>
      <c r="R528" s="45"/>
      <c r="S528" s="53"/>
      <c r="T528" s="45"/>
      <c r="U528" s="53"/>
      <c r="V528" s="45"/>
      <c r="W528" s="53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2"/>
    </row>
    <row r="529" spans="6:35" x14ac:dyDescent="0.2">
      <c r="F529" s="45"/>
      <c r="G529" s="53"/>
      <c r="H529" s="45"/>
      <c r="I529" s="53"/>
      <c r="J529" s="45"/>
      <c r="K529" s="53"/>
      <c r="L529" s="45"/>
      <c r="M529" s="53"/>
      <c r="N529" s="45"/>
      <c r="O529" s="53"/>
      <c r="P529" s="45"/>
      <c r="Q529" s="53"/>
      <c r="R529" s="45"/>
      <c r="S529" s="53"/>
      <c r="T529" s="45"/>
      <c r="U529" s="53"/>
      <c r="V529" s="45"/>
      <c r="W529" s="53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2"/>
    </row>
    <row r="530" spans="6:35" x14ac:dyDescent="0.2">
      <c r="F530" s="45"/>
      <c r="G530" s="53"/>
      <c r="H530" s="45"/>
      <c r="I530" s="53"/>
      <c r="J530" s="45"/>
      <c r="K530" s="53"/>
      <c r="L530" s="45"/>
      <c r="M530" s="53"/>
      <c r="N530" s="45"/>
      <c r="O530" s="53"/>
      <c r="P530" s="45"/>
      <c r="Q530" s="53"/>
      <c r="R530" s="45"/>
      <c r="S530" s="53"/>
      <c r="T530" s="45"/>
      <c r="U530" s="53"/>
      <c r="V530" s="45"/>
      <c r="W530" s="53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2"/>
    </row>
    <row r="531" spans="6:35" x14ac:dyDescent="0.2">
      <c r="F531" s="45"/>
      <c r="G531" s="53"/>
      <c r="H531" s="45"/>
      <c r="I531" s="53"/>
      <c r="J531" s="45"/>
      <c r="K531" s="53"/>
      <c r="L531" s="45"/>
      <c r="M531" s="53"/>
      <c r="N531" s="45"/>
      <c r="O531" s="53"/>
      <c r="P531" s="45"/>
      <c r="Q531" s="53"/>
      <c r="R531" s="45"/>
      <c r="S531" s="53"/>
      <c r="T531" s="45"/>
      <c r="U531" s="53"/>
      <c r="V531" s="45"/>
      <c r="W531" s="53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2"/>
    </row>
    <row r="532" spans="6:35" x14ac:dyDescent="0.2">
      <c r="F532" s="45"/>
      <c r="G532" s="53"/>
      <c r="H532" s="45"/>
      <c r="I532" s="53"/>
      <c r="J532" s="45"/>
      <c r="K532" s="53"/>
      <c r="L532" s="45"/>
      <c r="M532" s="53"/>
      <c r="N532" s="45"/>
      <c r="O532" s="53"/>
      <c r="P532" s="45"/>
      <c r="Q532" s="53"/>
      <c r="R532" s="45"/>
      <c r="S532" s="53"/>
      <c r="T532" s="45"/>
      <c r="U532" s="53"/>
      <c r="V532" s="45"/>
      <c r="W532" s="53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2"/>
    </row>
    <row r="533" spans="6:35" x14ac:dyDescent="0.2">
      <c r="F533" s="45"/>
      <c r="G533" s="53"/>
      <c r="H533" s="45"/>
      <c r="I533" s="53"/>
      <c r="J533" s="45"/>
      <c r="K533" s="53"/>
      <c r="L533" s="45"/>
      <c r="M533" s="53"/>
      <c r="N533" s="45"/>
      <c r="O533" s="53"/>
      <c r="P533" s="45"/>
      <c r="Q533" s="53"/>
      <c r="R533" s="45"/>
      <c r="S533" s="53"/>
      <c r="T533" s="45"/>
      <c r="U533" s="53"/>
      <c r="V533" s="45"/>
      <c r="W533" s="53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2"/>
    </row>
    <row r="534" spans="6:35" x14ac:dyDescent="0.2">
      <c r="F534" s="45"/>
      <c r="G534" s="53"/>
      <c r="H534" s="45"/>
      <c r="I534" s="53"/>
      <c r="J534" s="45"/>
      <c r="K534" s="53"/>
      <c r="L534" s="45"/>
      <c r="M534" s="53"/>
      <c r="N534" s="45"/>
      <c r="O534" s="53"/>
      <c r="P534" s="45"/>
      <c r="Q534" s="53"/>
      <c r="R534" s="45"/>
      <c r="S534" s="53"/>
      <c r="T534" s="45"/>
      <c r="U534" s="53"/>
      <c r="V534" s="45"/>
      <c r="W534" s="53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2"/>
    </row>
    <row r="535" spans="6:35" x14ac:dyDescent="0.2">
      <c r="F535" s="45"/>
      <c r="G535" s="53"/>
      <c r="H535" s="45"/>
      <c r="I535" s="53"/>
      <c r="J535" s="45"/>
      <c r="K535" s="53"/>
      <c r="L535" s="45"/>
      <c r="M535" s="53"/>
      <c r="N535" s="45"/>
      <c r="O535" s="53"/>
      <c r="P535" s="45"/>
      <c r="Q535" s="53"/>
      <c r="R535" s="45"/>
      <c r="S535" s="53"/>
      <c r="T535" s="45"/>
      <c r="U535" s="53"/>
      <c r="V535" s="45"/>
      <c r="W535" s="53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2"/>
    </row>
    <row r="536" spans="6:35" x14ac:dyDescent="0.2">
      <c r="F536" s="45"/>
      <c r="G536" s="53"/>
      <c r="H536" s="45"/>
      <c r="I536" s="53"/>
      <c r="J536" s="45"/>
      <c r="K536" s="53"/>
      <c r="L536" s="45"/>
      <c r="M536" s="53"/>
      <c r="N536" s="45"/>
      <c r="O536" s="53"/>
      <c r="P536" s="45"/>
      <c r="Q536" s="53"/>
      <c r="R536" s="45"/>
      <c r="S536" s="53"/>
      <c r="T536" s="45"/>
      <c r="U536" s="53"/>
      <c r="V536" s="45"/>
      <c r="W536" s="53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2"/>
    </row>
    <row r="537" spans="6:35" x14ac:dyDescent="0.2">
      <c r="F537" s="45"/>
      <c r="G537" s="53"/>
      <c r="H537" s="45"/>
      <c r="I537" s="53"/>
      <c r="J537" s="45"/>
      <c r="K537" s="53"/>
      <c r="L537" s="45"/>
      <c r="M537" s="53"/>
      <c r="N537" s="45"/>
      <c r="O537" s="53"/>
      <c r="P537" s="45"/>
      <c r="Q537" s="53"/>
      <c r="R537" s="45"/>
      <c r="S537" s="53"/>
      <c r="T537" s="45"/>
      <c r="U537" s="53"/>
      <c r="V537" s="45"/>
      <c r="W537" s="53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2"/>
    </row>
    <row r="538" spans="6:35" x14ac:dyDescent="0.2">
      <c r="F538" s="45"/>
      <c r="G538" s="53"/>
      <c r="H538" s="45"/>
      <c r="I538" s="53"/>
      <c r="J538" s="45"/>
      <c r="K538" s="53"/>
      <c r="L538" s="45"/>
      <c r="M538" s="53"/>
      <c r="N538" s="45"/>
      <c r="O538" s="53"/>
      <c r="P538" s="45"/>
      <c r="Q538" s="53"/>
      <c r="R538" s="45"/>
      <c r="S538" s="53"/>
      <c r="T538" s="45"/>
      <c r="U538" s="53"/>
      <c r="V538" s="45"/>
      <c r="W538" s="53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2"/>
    </row>
    <row r="539" spans="6:35" x14ac:dyDescent="0.2">
      <c r="F539" s="45"/>
      <c r="G539" s="53"/>
      <c r="H539" s="45"/>
      <c r="I539" s="53"/>
      <c r="J539" s="45"/>
      <c r="K539" s="53"/>
      <c r="L539" s="45"/>
      <c r="M539" s="53"/>
      <c r="N539" s="45"/>
      <c r="O539" s="53"/>
      <c r="P539" s="45"/>
      <c r="Q539" s="53"/>
      <c r="R539" s="45"/>
      <c r="S539" s="53"/>
      <c r="T539" s="45"/>
      <c r="U539" s="53"/>
      <c r="V539" s="45"/>
      <c r="W539" s="53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2"/>
    </row>
    <row r="540" spans="6:35" x14ac:dyDescent="0.2">
      <c r="F540" s="45"/>
      <c r="G540" s="53"/>
      <c r="H540" s="45"/>
      <c r="I540" s="53"/>
      <c r="J540" s="45"/>
      <c r="K540" s="53"/>
      <c r="L540" s="45"/>
      <c r="M540" s="53"/>
      <c r="N540" s="45"/>
      <c r="O540" s="53"/>
      <c r="P540" s="45"/>
      <c r="Q540" s="53"/>
      <c r="R540" s="45"/>
      <c r="S540" s="53"/>
      <c r="T540" s="45"/>
      <c r="U540" s="53"/>
      <c r="V540" s="45"/>
      <c r="W540" s="53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2"/>
    </row>
    <row r="541" spans="6:35" x14ac:dyDescent="0.2">
      <c r="F541" s="45"/>
      <c r="G541" s="53"/>
      <c r="H541" s="45"/>
      <c r="I541" s="53"/>
      <c r="J541" s="45"/>
      <c r="K541" s="53"/>
      <c r="L541" s="45"/>
      <c r="M541" s="53"/>
      <c r="N541" s="45"/>
      <c r="O541" s="53"/>
      <c r="P541" s="45"/>
      <c r="Q541" s="53"/>
      <c r="R541" s="45"/>
      <c r="S541" s="53"/>
      <c r="T541" s="45"/>
      <c r="U541" s="53"/>
      <c r="V541" s="45"/>
      <c r="W541" s="53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2"/>
    </row>
    <row r="542" spans="6:35" x14ac:dyDescent="0.2">
      <c r="F542" s="45"/>
      <c r="G542" s="53"/>
      <c r="H542" s="45"/>
      <c r="I542" s="53"/>
      <c r="J542" s="45"/>
      <c r="K542" s="53"/>
      <c r="L542" s="45"/>
      <c r="M542" s="53"/>
      <c r="N542" s="45"/>
      <c r="O542" s="53"/>
      <c r="P542" s="45"/>
      <c r="Q542" s="53"/>
      <c r="R542" s="45"/>
      <c r="S542" s="53"/>
      <c r="T542" s="45"/>
      <c r="U542" s="53"/>
      <c r="V542" s="45"/>
      <c r="W542" s="53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2"/>
    </row>
    <row r="543" spans="6:35" x14ac:dyDescent="0.2">
      <c r="F543" s="45"/>
      <c r="G543" s="53"/>
      <c r="H543" s="45"/>
      <c r="I543" s="53"/>
      <c r="J543" s="45"/>
      <c r="K543" s="53"/>
      <c r="L543" s="45"/>
      <c r="M543" s="53"/>
      <c r="N543" s="45"/>
      <c r="O543" s="53"/>
      <c r="P543" s="45"/>
      <c r="Q543" s="53"/>
      <c r="R543" s="45"/>
      <c r="S543" s="53"/>
      <c r="T543" s="45"/>
      <c r="U543" s="53"/>
      <c r="V543" s="45"/>
      <c r="W543" s="53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2"/>
    </row>
    <row r="544" spans="6:35" x14ac:dyDescent="0.2">
      <c r="F544" s="45"/>
      <c r="G544" s="53"/>
      <c r="H544" s="45"/>
      <c r="I544" s="53"/>
      <c r="J544" s="45"/>
      <c r="K544" s="53"/>
      <c r="L544" s="45"/>
      <c r="M544" s="53"/>
      <c r="N544" s="45"/>
      <c r="O544" s="53"/>
      <c r="P544" s="45"/>
      <c r="Q544" s="53"/>
      <c r="R544" s="45"/>
      <c r="S544" s="53"/>
      <c r="T544" s="45"/>
      <c r="U544" s="53"/>
      <c r="V544" s="45"/>
      <c r="W544" s="53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2"/>
    </row>
    <row r="545" spans="6:35" x14ac:dyDescent="0.2">
      <c r="F545" s="45"/>
      <c r="G545" s="53"/>
      <c r="H545" s="45"/>
      <c r="I545" s="53"/>
      <c r="J545" s="45"/>
      <c r="K545" s="53"/>
      <c r="L545" s="45"/>
      <c r="M545" s="53"/>
      <c r="N545" s="45"/>
      <c r="O545" s="53"/>
      <c r="P545" s="45"/>
      <c r="Q545" s="53"/>
      <c r="R545" s="45"/>
      <c r="S545" s="53"/>
      <c r="T545" s="45"/>
      <c r="U545" s="53"/>
      <c r="V545" s="45"/>
      <c r="W545" s="53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2"/>
    </row>
    <row r="546" spans="6:35" x14ac:dyDescent="0.2">
      <c r="F546" s="45"/>
      <c r="G546" s="53"/>
      <c r="H546" s="45"/>
      <c r="I546" s="53"/>
      <c r="J546" s="45"/>
      <c r="K546" s="53"/>
      <c r="L546" s="45"/>
      <c r="M546" s="53"/>
      <c r="N546" s="45"/>
      <c r="O546" s="53"/>
      <c r="P546" s="45"/>
      <c r="Q546" s="53"/>
      <c r="R546" s="45"/>
      <c r="S546" s="53"/>
      <c r="T546" s="45"/>
      <c r="U546" s="53"/>
      <c r="V546" s="45"/>
      <c r="W546" s="53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2"/>
    </row>
    <row r="547" spans="6:35" x14ac:dyDescent="0.2">
      <c r="F547" s="45"/>
      <c r="G547" s="53"/>
      <c r="H547" s="45"/>
      <c r="I547" s="53"/>
      <c r="J547" s="45"/>
      <c r="K547" s="53"/>
      <c r="L547" s="45"/>
      <c r="M547" s="53"/>
      <c r="N547" s="45"/>
      <c r="O547" s="53"/>
      <c r="P547" s="45"/>
      <c r="Q547" s="53"/>
      <c r="R547" s="45"/>
      <c r="S547" s="53"/>
      <c r="T547" s="45"/>
      <c r="U547" s="53"/>
      <c r="V547" s="45"/>
      <c r="W547" s="53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2"/>
    </row>
    <row r="548" spans="6:35" x14ac:dyDescent="0.2">
      <c r="F548" s="45"/>
      <c r="G548" s="53"/>
      <c r="H548" s="45"/>
      <c r="I548" s="53"/>
      <c r="J548" s="45"/>
      <c r="K548" s="53"/>
      <c r="L548" s="45"/>
      <c r="M548" s="53"/>
      <c r="N548" s="45"/>
      <c r="O548" s="53"/>
      <c r="P548" s="45"/>
      <c r="Q548" s="53"/>
      <c r="R548" s="45"/>
      <c r="S548" s="53"/>
      <c r="T548" s="45"/>
      <c r="U548" s="53"/>
      <c r="V548" s="45"/>
      <c r="W548" s="53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2"/>
    </row>
    <row r="549" spans="6:35" x14ac:dyDescent="0.2">
      <c r="F549" s="45"/>
      <c r="G549" s="53"/>
      <c r="H549" s="45"/>
      <c r="I549" s="53"/>
      <c r="J549" s="45"/>
      <c r="K549" s="53"/>
      <c r="L549" s="45"/>
      <c r="M549" s="53"/>
      <c r="N549" s="45"/>
      <c r="O549" s="53"/>
      <c r="P549" s="45"/>
      <c r="Q549" s="53"/>
      <c r="R549" s="45"/>
      <c r="S549" s="53"/>
      <c r="T549" s="45"/>
      <c r="U549" s="53"/>
      <c r="V549" s="45"/>
      <c r="W549" s="53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2"/>
    </row>
    <row r="550" spans="6:35" x14ac:dyDescent="0.2">
      <c r="F550" s="45"/>
      <c r="G550" s="53"/>
      <c r="H550" s="45"/>
      <c r="I550" s="53"/>
      <c r="J550" s="45"/>
      <c r="K550" s="53"/>
      <c r="L550" s="45"/>
      <c r="M550" s="53"/>
      <c r="N550" s="45"/>
      <c r="O550" s="53"/>
      <c r="P550" s="45"/>
      <c r="Q550" s="53"/>
      <c r="R550" s="45"/>
      <c r="S550" s="53"/>
      <c r="T550" s="45"/>
      <c r="U550" s="53"/>
      <c r="V550" s="45"/>
      <c r="W550" s="53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2"/>
    </row>
    <row r="551" spans="6:35" x14ac:dyDescent="0.2">
      <c r="F551" s="45"/>
      <c r="G551" s="53"/>
      <c r="H551" s="45"/>
      <c r="I551" s="53"/>
      <c r="J551" s="45"/>
      <c r="K551" s="53"/>
      <c r="L551" s="45"/>
      <c r="M551" s="53"/>
      <c r="N551" s="45"/>
      <c r="O551" s="53"/>
      <c r="P551" s="45"/>
      <c r="Q551" s="53"/>
      <c r="R551" s="45"/>
      <c r="S551" s="53"/>
      <c r="T551" s="45"/>
      <c r="U551" s="53"/>
      <c r="V551" s="45"/>
      <c r="W551" s="53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2"/>
    </row>
    <row r="552" spans="6:35" x14ac:dyDescent="0.2">
      <c r="F552" s="45"/>
      <c r="G552" s="53"/>
      <c r="H552" s="45"/>
      <c r="I552" s="53"/>
      <c r="J552" s="45"/>
      <c r="K552" s="53"/>
      <c r="L552" s="45"/>
      <c r="M552" s="53"/>
      <c r="N552" s="45"/>
      <c r="O552" s="53"/>
      <c r="P552" s="45"/>
      <c r="Q552" s="53"/>
      <c r="R552" s="45"/>
      <c r="S552" s="53"/>
      <c r="T552" s="45"/>
      <c r="U552" s="53"/>
      <c r="V552" s="45"/>
      <c r="W552" s="53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2"/>
    </row>
    <row r="553" spans="6:35" x14ac:dyDescent="0.2">
      <c r="F553" s="45"/>
      <c r="G553" s="53"/>
      <c r="H553" s="45"/>
      <c r="I553" s="53"/>
      <c r="J553" s="45"/>
      <c r="K553" s="53"/>
      <c r="L553" s="45"/>
      <c r="M553" s="53"/>
      <c r="N553" s="45"/>
      <c r="O553" s="53"/>
      <c r="P553" s="45"/>
      <c r="Q553" s="53"/>
      <c r="R553" s="45"/>
      <c r="S553" s="53"/>
      <c r="T553" s="45"/>
      <c r="U553" s="53"/>
      <c r="V553" s="45"/>
      <c r="W553" s="53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2"/>
    </row>
    <row r="554" spans="6:35" x14ac:dyDescent="0.2">
      <c r="F554" s="45"/>
      <c r="G554" s="53"/>
      <c r="H554" s="45"/>
      <c r="I554" s="53"/>
      <c r="J554" s="45"/>
      <c r="K554" s="53"/>
      <c r="L554" s="45"/>
      <c r="M554" s="53"/>
      <c r="N554" s="45"/>
      <c r="O554" s="53"/>
      <c r="P554" s="45"/>
      <c r="Q554" s="53"/>
      <c r="R554" s="45"/>
      <c r="S554" s="53"/>
      <c r="T554" s="45"/>
      <c r="U554" s="53"/>
      <c r="V554" s="45"/>
      <c r="W554" s="53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2"/>
    </row>
    <row r="555" spans="6:35" x14ac:dyDescent="0.2">
      <c r="F555" s="45"/>
      <c r="G555" s="53"/>
      <c r="H555" s="45"/>
      <c r="I555" s="53"/>
      <c r="J555" s="45"/>
      <c r="K555" s="53"/>
      <c r="L555" s="45"/>
      <c r="M555" s="53"/>
      <c r="N555" s="45"/>
      <c r="O555" s="53"/>
      <c r="P555" s="45"/>
      <c r="Q555" s="53"/>
      <c r="R555" s="45"/>
      <c r="S555" s="53"/>
      <c r="T555" s="45"/>
      <c r="U555" s="53"/>
      <c r="V555" s="45"/>
      <c r="W555" s="53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2"/>
    </row>
    <row r="556" spans="6:35" x14ac:dyDescent="0.2">
      <c r="F556" s="45"/>
      <c r="G556" s="53"/>
      <c r="H556" s="45"/>
      <c r="I556" s="53"/>
      <c r="J556" s="45"/>
      <c r="K556" s="53"/>
      <c r="L556" s="45"/>
      <c r="M556" s="53"/>
      <c r="N556" s="45"/>
      <c r="O556" s="53"/>
      <c r="P556" s="45"/>
      <c r="Q556" s="53"/>
      <c r="R556" s="45"/>
      <c r="S556" s="53"/>
      <c r="T556" s="45"/>
      <c r="U556" s="53"/>
      <c r="V556" s="45"/>
      <c r="W556" s="53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2"/>
    </row>
    <row r="557" spans="6:35" x14ac:dyDescent="0.2">
      <c r="F557" s="45"/>
      <c r="G557" s="53"/>
      <c r="H557" s="45"/>
      <c r="I557" s="53"/>
      <c r="J557" s="45"/>
      <c r="K557" s="53"/>
      <c r="L557" s="45"/>
      <c r="M557" s="53"/>
      <c r="N557" s="45"/>
      <c r="O557" s="53"/>
      <c r="P557" s="45"/>
      <c r="Q557" s="53"/>
      <c r="R557" s="45"/>
      <c r="S557" s="53"/>
      <c r="T557" s="45"/>
      <c r="U557" s="53"/>
      <c r="V557" s="45"/>
      <c r="W557" s="53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2"/>
    </row>
    <row r="558" spans="6:35" x14ac:dyDescent="0.2">
      <c r="F558" s="45"/>
      <c r="G558" s="53"/>
      <c r="H558" s="45"/>
      <c r="I558" s="53"/>
      <c r="J558" s="45"/>
      <c r="K558" s="53"/>
      <c r="L558" s="45"/>
      <c r="M558" s="53"/>
      <c r="N558" s="45"/>
      <c r="O558" s="53"/>
      <c r="P558" s="45"/>
      <c r="Q558" s="53"/>
      <c r="R558" s="45"/>
      <c r="S558" s="53"/>
      <c r="T558" s="45"/>
      <c r="U558" s="53"/>
      <c r="V558" s="45"/>
      <c r="W558" s="53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2"/>
    </row>
    <row r="559" spans="6:35" x14ac:dyDescent="0.2">
      <c r="F559" s="45"/>
      <c r="G559" s="53"/>
      <c r="H559" s="45"/>
      <c r="I559" s="53"/>
      <c r="J559" s="45"/>
      <c r="K559" s="53"/>
      <c r="L559" s="45"/>
      <c r="M559" s="53"/>
      <c r="N559" s="45"/>
      <c r="O559" s="53"/>
      <c r="P559" s="45"/>
      <c r="Q559" s="53"/>
      <c r="R559" s="45"/>
      <c r="S559" s="53"/>
      <c r="T559" s="45"/>
      <c r="U559" s="53"/>
      <c r="V559" s="45"/>
      <c r="W559" s="53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2"/>
    </row>
    <row r="560" spans="6:35" x14ac:dyDescent="0.2">
      <c r="F560" s="45"/>
      <c r="G560" s="53"/>
      <c r="H560" s="45"/>
      <c r="I560" s="53"/>
      <c r="J560" s="45"/>
      <c r="K560" s="53"/>
      <c r="L560" s="45"/>
      <c r="M560" s="53"/>
      <c r="N560" s="45"/>
      <c r="O560" s="53"/>
      <c r="P560" s="45"/>
      <c r="Q560" s="53"/>
      <c r="R560" s="45"/>
      <c r="S560" s="53"/>
      <c r="T560" s="45"/>
      <c r="U560" s="53"/>
      <c r="V560" s="45"/>
      <c r="W560" s="53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2"/>
    </row>
    <row r="561" spans="6:35" x14ac:dyDescent="0.2">
      <c r="F561" s="45"/>
      <c r="G561" s="53"/>
      <c r="H561" s="45"/>
      <c r="I561" s="53"/>
      <c r="J561" s="45"/>
      <c r="K561" s="53"/>
      <c r="L561" s="45"/>
      <c r="M561" s="53"/>
      <c r="N561" s="45"/>
      <c r="O561" s="53"/>
      <c r="P561" s="45"/>
      <c r="Q561" s="53"/>
      <c r="R561" s="45"/>
      <c r="S561" s="53"/>
      <c r="T561" s="45"/>
      <c r="U561" s="53"/>
      <c r="V561" s="45"/>
      <c r="W561" s="53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2"/>
    </row>
    <row r="562" spans="6:35" x14ac:dyDescent="0.2">
      <c r="F562" s="45"/>
      <c r="G562" s="53"/>
      <c r="H562" s="45"/>
      <c r="I562" s="53"/>
      <c r="J562" s="45"/>
      <c r="K562" s="53"/>
      <c r="L562" s="45"/>
      <c r="M562" s="53"/>
      <c r="N562" s="45"/>
      <c r="O562" s="53"/>
      <c r="P562" s="45"/>
      <c r="Q562" s="53"/>
      <c r="R562" s="45"/>
      <c r="S562" s="53"/>
      <c r="T562" s="45"/>
      <c r="U562" s="53"/>
      <c r="V562" s="45"/>
      <c r="W562" s="53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2"/>
    </row>
    <row r="563" spans="6:35" x14ac:dyDescent="0.2">
      <c r="F563" s="45"/>
      <c r="G563" s="53"/>
      <c r="H563" s="45"/>
      <c r="I563" s="53"/>
      <c r="J563" s="45"/>
      <c r="K563" s="53"/>
      <c r="L563" s="45"/>
      <c r="M563" s="53"/>
      <c r="N563" s="45"/>
      <c r="O563" s="53"/>
      <c r="P563" s="45"/>
      <c r="Q563" s="53"/>
      <c r="R563" s="45"/>
      <c r="S563" s="53"/>
      <c r="T563" s="45"/>
      <c r="U563" s="53"/>
      <c r="V563" s="45"/>
      <c r="W563" s="53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2"/>
    </row>
    <row r="564" spans="6:35" x14ac:dyDescent="0.2">
      <c r="F564" s="45"/>
      <c r="G564" s="53"/>
      <c r="H564" s="45"/>
      <c r="I564" s="53"/>
      <c r="J564" s="45"/>
      <c r="K564" s="53"/>
      <c r="L564" s="45"/>
      <c r="M564" s="53"/>
      <c r="N564" s="45"/>
      <c r="O564" s="53"/>
      <c r="P564" s="45"/>
      <c r="Q564" s="53"/>
      <c r="R564" s="45"/>
      <c r="S564" s="53"/>
      <c r="T564" s="45"/>
      <c r="U564" s="53"/>
      <c r="V564" s="45"/>
      <c r="W564" s="53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2"/>
    </row>
    <row r="565" spans="6:35" x14ac:dyDescent="0.2">
      <c r="F565" s="45"/>
      <c r="G565" s="53"/>
      <c r="H565" s="45"/>
      <c r="I565" s="53"/>
      <c r="J565" s="45"/>
      <c r="K565" s="53"/>
      <c r="L565" s="45"/>
      <c r="M565" s="53"/>
      <c r="N565" s="45"/>
      <c r="O565" s="53"/>
      <c r="P565" s="45"/>
      <c r="Q565" s="53"/>
      <c r="R565" s="45"/>
      <c r="S565" s="53"/>
      <c r="T565" s="45"/>
      <c r="U565" s="53"/>
      <c r="V565" s="45"/>
      <c r="W565" s="53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2"/>
    </row>
    <row r="566" spans="6:35" x14ac:dyDescent="0.2">
      <c r="F566" s="45"/>
      <c r="G566" s="53"/>
      <c r="H566" s="45"/>
      <c r="I566" s="53"/>
      <c r="J566" s="45"/>
      <c r="K566" s="53"/>
      <c r="L566" s="45"/>
      <c r="M566" s="53"/>
      <c r="N566" s="45"/>
      <c r="O566" s="53"/>
      <c r="P566" s="45"/>
      <c r="Q566" s="53"/>
      <c r="R566" s="45"/>
      <c r="S566" s="53"/>
      <c r="T566" s="45"/>
      <c r="U566" s="53"/>
      <c r="V566" s="45"/>
      <c r="W566" s="53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2"/>
    </row>
    <row r="567" spans="6:35" x14ac:dyDescent="0.2">
      <c r="F567" s="45"/>
      <c r="G567" s="53"/>
      <c r="H567" s="45"/>
      <c r="I567" s="53"/>
      <c r="J567" s="45"/>
      <c r="K567" s="53"/>
      <c r="L567" s="45"/>
      <c r="M567" s="53"/>
      <c r="N567" s="45"/>
      <c r="O567" s="53"/>
      <c r="P567" s="45"/>
      <c r="Q567" s="53"/>
      <c r="R567" s="45"/>
      <c r="S567" s="53"/>
      <c r="T567" s="45"/>
      <c r="U567" s="53"/>
      <c r="V567" s="45"/>
      <c r="W567" s="53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2"/>
    </row>
    <row r="568" spans="6:35" x14ac:dyDescent="0.2">
      <c r="F568" s="45"/>
      <c r="G568" s="53"/>
      <c r="H568" s="45"/>
      <c r="I568" s="53"/>
      <c r="J568" s="45"/>
      <c r="K568" s="53"/>
      <c r="L568" s="45"/>
      <c r="M568" s="53"/>
      <c r="N568" s="45"/>
      <c r="O568" s="53"/>
      <c r="P568" s="45"/>
      <c r="Q568" s="53"/>
      <c r="R568" s="45"/>
      <c r="S568" s="53"/>
      <c r="T568" s="45"/>
      <c r="U568" s="53"/>
      <c r="V568" s="45"/>
      <c r="W568" s="53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2"/>
    </row>
    <row r="569" spans="6:35" x14ac:dyDescent="0.2">
      <c r="F569" s="45"/>
      <c r="G569" s="53"/>
      <c r="H569" s="45"/>
      <c r="I569" s="53"/>
      <c r="J569" s="45"/>
      <c r="K569" s="53"/>
      <c r="L569" s="45"/>
      <c r="M569" s="53"/>
      <c r="N569" s="45"/>
      <c r="O569" s="53"/>
      <c r="P569" s="45"/>
      <c r="Q569" s="53"/>
      <c r="R569" s="45"/>
      <c r="S569" s="53"/>
      <c r="T569" s="45"/>
      <c r="U569" s="53"/>
      <c r="V569" s="45"/>
      <c r="W569" s="53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2"/>
    </row>
    <row r="570" spans="6:35" x14ac:dyDescent="0.2">
      <c r="F570" s="45"/>
      <c r="G570" s="53"/>
      <c r="H570" s="45"/>
      <c r="I570" s="53"/>
      <c r="J570" s="45"/>
      <c r="K570" s="53"/>
      <c r="L570" s="45"/>
      <c r="M570" s="53"/>
      <c r="N570" s="45"/>
      <c r="O570" s="53"/>
      <c r="P570" s="45"/>
      <c r="Q570" s="53"/>
      <c r="R570" s="45"/>
      <c r="S570" s="53"/>
      <c r="T570" s="45"/>
      <c r="U570" s="53"/>
      <c r="V570" s="45"/>
      <c r="W570" s="53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2"/>
    </row>
    <row r="571" spans="6:35" x14ac:dyDescent="0.2">
      <c r="F571" s="45"/>
      <c r="G571" s="53"/>
      <c r="H571" s="45"/>
      <c r="I571" s="53"/>
      <c r="J571" s="45"/>
      <c r="K571" s="53"/>
      <c r="L571" s="45"/>
      <c r="M571" s="53"/>
      <c r="N571" s="45"/>
      <c r="O571" s="53"/>
      <c r="P571" s="45"/>
      <c r="Q571" s="53"/>
      <c r="R571" s="45"/>
      <c r="S571" s="53"/>
      <c r="T571" s="45"/>
      <c r="U571" s="53"/>
      <c r="V571" s="45"/>
      <c r="W571" s="53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2"/>
    </row>
    <row r="572" spans="6:35" x14ac:dyDescent="0.2">
      <c r="F572" s="45"/>
      <c r="G572" s="53"/>
      <c r="H572" s="45"/>
      <c r="I572" s="53"/>
      <c r="J572" s="45"/>
      <c r="K572" s="53"/>
      <c r="L572" s="45"/>
      <c r="M572" s="53"/>
      <c r="N572" s="45"/>
      <c r="O572" s="53"/>
      <c r="P572" s="45"/>
      <c r="Q572" s="53"/>
      <c r="R572" s="45"/>
      <c r="S572" s="53"/>
      <c r="T572" s="45"/>
      <c r="U572" s="53"/>
      <c r="V572" s="45"/>
      <c r="W572" s="53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2"/>
    </row>
    <row r="573" spans="6:35" x14ac:dyDescent="0.2">
      <c r="F573" s="45"/>
      <c r="G573" s="53"/>
      <c r="H573" s="45"/>
      <c r="I573" s="53"/>
      <c r="J573" s="45"/>
      <c r="K573" s="53"/>
      <c r="L573" s="45"/>
      <c r="M573" s="53"/>
      <c r="N573" s="45"/>
      <c r="O573" s="53"/>
      <c r="P573" s="45"/>
      <c r="Q573" s="53"/>
      <c r="R573" s="45"/>
      <c r="S573" s="53"/>
      <c r="T573" s="45"/>
      <c r="U573" s="53"/>
      <c r="V573" s="45"/>
      <c r="W573" s="53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2"/>
    </row>
    <row r="574" spans="6:35" x14ac:dyDescent="0.2">
      <c r="F574" s="45"/>
      <c r="G574" s="53"/>
      <c r="H574" s="45"/>
      <c r="I574" s="53"/>
      <c r="J574" s="45"/>
      <c r="K574" s="53"/>
      <c r="L574" s="45"/>
      <c r="M574" s="53"/>
      <c r="N574" s="45"/>
      <c r="O574" s="53"/>
      <c r="P574" s="45"/>
      <c r="Q574" s="53"/>
      <c r="R574" s="45"/>
      <c r="S574" s="53"/>
      <c r="T574" s="45"/>
      <c r="U574" s="53"/>
      <c r="V574" s="45"/>
      <c r="W574" s="53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2"/>
    </row>
    <row r="575" spans="6:35" x14ac:dyDescent="0.2">
      <c r="F575" s="45"/>
      <c r="G575" s="53"/>
      <c r="H575" s="45"/>
      <c r="I575" s="53"/>
      <c r="J575" s="45"/>
      <c r="K575" s="53"/>
      <c r="L575" s="45"/>
      <c r="M575" s="53"/>
      <c r="N575" s="45"/>
      <c r="O575" s="53"/>
      <c r="P575" s="45"/>
      <c r="Q575" s="53"/>
      <c r="R575" s="45"/>
      <c r="S575" s="53"/>
      <c r="T575" s="45"/>
      <c r="U575" s="53"/>
      <c r="V575" s="45"/>
      <c r="W575" s="53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2"/>
    </row>
    <row r="576" spans="6:35" x14ac:dyDescent="0.2">
      <c r="F576" s="45"/>
      <c r="G576" s="53"/>
      <c r="H576" s="45"/>
      <c r="I576" s="53"/>
      <c r="J576" s="45"/>
      <c r="K576" s="53"/>
      <c r="L576" s="45"/>
      <c r="M576" s="53"/>
      <c r="N576" s="45"/>
      <c r="O576" s="53"/>
      <c r="P576" s="45"/>
      <c r="Q576" s="53"/>
      <c r="R576" s="45"/>
      <c r="S576" s="53"/>
      <c r="T576" s="45"/>
      <c r="U576" s="53"/>
      <c r="V576" s="45"/>
      <c r="W576" s="53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2"/>
    </row>
    <row r="577" spans="6:35" x14ac:dyDescent="0.2">
      <c r="F577" s="45"/>
      <c r="G577" s="53"/>
      <c r="H577" s="45"/>
      <c r="I577" s="53"/>
      <c r="J577" s="45"/>
      <c r="K577" s="53"/>
      <c r="L577" s="45"/>
      <c r="M577" s="53"/>
      <c r="N577" s="45"/>
      <c r="O577" s="53"/>
      <c r="P577" s="45"/>
      <c r="Q577" s="53"/>
      <c r="R577" s="45"/>
      <c r="S577" s="53"/>
      <c r="T577" s="45"/>
      <c r="U577" s="53"/>
      <c r="V577" s="45"/>
      <c r="W577" s="53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2"/>
    </row>
    <row r="578" spans="6:35" x14ac:dyDescent="0.2">
      <c r="F578" s="45"/>
      <c r="G578" s="53"/>
      <c r="H578" s="45"/>
      <c r="I578" s="53"/>
      <c r="J578" s="45"/>
      <c r="K578" s="53"/>
      <c r="L578" s="45"/>
      <c r="M578" s="53"/>
      <c r="N578" s="45"/>
      <c r="O578" s="53"/>
      <c r="P578" s="45"/>
      <c r="Q578" s="53"/>
      <c r="R578" s="45"/>
      <c r="S578" s="53"/>
      <c r="T578" s="45"/>
      <c r="U578" s="53"/>
      <c r="V578" s="45"/>
      <c r="W578" s="53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2"/>
    </row>
    <row r="579" spans="6:35" x14ac:dyDescent="0.2">
      <c r="F579" s="45"/>
      <c r="G579" s="53"/>
      <c r="H579" s="45"/>
      <c r="I579" s="53"/>
      <c r="J579" s="45"/>
      <c r="K579" s="53"/>
      <c r="L579" s="45"/>
      <c r="M579" s="53"/>
      <c r="N579" s="45"/>
      <c r="O579" s="53"/>
      <c r="P579" s="45"/>
      <c r="Q579" s="53"/>
      <c r="R579" s="45"/>
      <c r="S579" s="53"/>
      <c r="T579" s="45"/>
      <c r="U579" s="53"/>
      <c r="V579" s="45"/>
      <c r="W579" s="53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2"/>
    </row>
    <row r="580" spans="6:35" x14ac:dyDescent="0.2">
      <c r="F580" s="45"/>
      <c r="G580" s="53"/>
      <c r="H580" s="45"/>
      <c r="I580" s="53"/>
      <c r="J580" s="45"/>
      <c r="K580" s="53"/>
      <c r="L580" s="45"/>
      <c r="M580" s="53"/>
      <c r="N580" s="45"/>
      <c r="O580" s="53"/>
      <c r="P580" s="45"/>
      <c r="Q580" s="53"/>
      <c r="R580" s="45"/>
      <c r="S580" s="53"/>
      <c r="T580" s="45"/>
      <c r="U580" s="53"/>
      <c r="V580" s="45"/>
      <c r="W580" s="53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2"/>
    </row>
    <row r="581" spans="6:35" x14ac:dyDescent="0.2">
      <c r="F581" s="45"/>
      <c r="G581" s="53"/>
      <c r="H581" s="45"/>
      <c r="I581" s="53"/>
      <c r="J581" s="45"/>
      <c r="K581" s="53"/>
      <c r="L581" s="45"/>
      <c r="M581" s="53"/>
      <c r="N581" s="45"/>
      <c r="O581" s="53"/>
      <c r="P581" s="45"/>
      <c r="Q581" s="53"/>
      <c r="R581" s="45"/>
      <c r="S581" s="53"/>
      <c r="T581" s="45"/>
      <c r="U581" s="53"/>
      <c r="V581" s="45"/>
      <c r="W581" s="53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2"/>
    </row>
    <row r="582" spans="6:35" x14ac:dyDescent="0.2">
      <c r="F582" s="45"/>
      <c r="G582" s="53"/>
      <c r="H582" s="45"/>
      <c r="I582" s="53"/>
      <c r="J582" s="45"/>
      <c r="K582" s="53"/>
      <c r="L582" s="45"/>
      <c r="M582" s="53"/>
      <c r="N582" s="45"/>
      <c r="O582" s="53"/>
      <c r="P582" s="45"/>
      <c r="Q582" s="53"/>
      <c r="R582" s="45"/>
      <c r="S582" s="53"/>
      <c r="T582" s="45"/>
      <c r="U582" s="53"/>
      <c r="V582" s="45"/>
      <c r="W582" s="53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2"/>
    </row>
    <row r="583" spans="6:35" x14ac:dyDescent="0.2">
      <c r="F583" s="45"/>
      <c r="G583" s="53"/>
      <c r="H583" s="45"/>
      <c r="I583" s="53"/>
      <c r="J583" s="45"/>
      <c r="K583" s="53"/>
      <c r="L583" s="45"/>
      <c r="M583" s="53"/>
      <c r="N583" s="45"/>
      <c r="O583" s="53"/>
      <c r="P583" s="45"/>
      <c r="Q583" s="53"/>
      <c r="R583" s="45"/>
      <c r="S583" s="53"/>
      <c r="T583" s="45"/>
      <c r="U583" s="53"/>
      <c r="V583" s="45"/>
      <c r="W583" s="53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2"/>
    </row>
    <row r="584" spans="6:35" x14ac:dyDescent="0.2">
      <c r="F584" s="45"/>
      <c r="G584" s="53"/>
      <c r="H584" s="45"/>
      <c r="I584" s="53"/>
      <c r="J584" s="45"/>
      <c r="K584" s="53"/>
      <c r="L584" s="45"/>
      <c r="M584" s="53"/>
      <c r="N584" s="45"/>
      <c r="O584" s="53"/>
      <c r="P584" s="45"/>
      <c r="Q584" s="53"/>
      <c r="R584" s="45"/>
      <c r="S584" s="53"/>
      <c r="T584" s="45"/>
      <c r="U584" s="53"/>
      <c r="V584" s="45"/>
      <c r="W584" s="53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2"/>
    </row>
    <row r="585" spans="6:35" x14ac:dyDescent="0.2">
      <c r="F585" s="45"/>
      <c r="G585" s="53"/>
      <c r="H585" s="45"/>
      <c r="I585" s="53"/>
      <c r="J585" s="45"/>
      <c r="K585" s="53"/>
      <c r="L585" s="45"/>
      <c r="M585" s="53"/>
      <c r="N585" s="45"/>
      <c r="O585" s="53"/>
      <c r="P585" s="45"/>
      <c r="Q585" s="53"/>
      <c r="R585" s="45"/>
      <c r="S585" s="53"/>
      <c r="T585" s="45"/>
      <c r="U585" s="53"/>
      <c r="V585" s="45"/>
      <c r="W585" s="53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2"/>
    </row>
    <row r="586" spans="6:35" x14ac:dyDescent="0.2">
      <c r="F586" s="45"/>
      <c r="G586" s="53"/>
      <c r="H586" s="45"/>
      <c r="I586" s="53"/>
      <c r="J586" s="45"/>
      <c r="K586" s="53"/>
      <c r="L586" s="45"/>
      <c r="M586" s="53"/>
      <c r="N586" s="45"/>
      <c r="O586" s="53"/>
      <c r="P586" s="45"/>
      <c r="Q586" s="53"/>
      <c r="R586" s="45"/>
      <c r="S586" s="53"/>
      <c r="T586" s="45"/>
      <c r="U586" s="53"/>
      <c r="V586" s="45"/>
      <c r="W586" s="53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2"/>
    </row>
    <row r="587" spans="6:35" x14ac:dyDescent="0.2">
      <c r="F587" s="45"/>
      <c r="G587" s="53"/>
      <c r="H587" s="45"/>
      <c r="I587" s="53"/>
      <c r="J587" s="45"/>
      <c r="K587" s="53"/>
      <c r="L587" s="45"/>
      <c r="M587" s="53"/>
      <c r="N587" s="45"/>
      <c r="O587" s="53"/>
      <c r="P587" s="45"/>
      <c r="Q587" s="53"/>
      <c r="R587" s="45"/>
      <c r="S587" s="53"/>
      <c r="T587" s="45"/>
      <c r="U587" s="53"/>
      <c r="V587" s="45"/>
      <c r="W587" s="53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2"/>
    </row>
    <row r="588" spans="6:35" x14ac:dyDescent="0.2">
      <c r="F588" s="45"/>
      <c r="G588" s="53"/>
      <c r="H588" s="45"/>
      <c r="I588" s="53"/>
      <c r="J588" s="45"/>
      <c r="K588" s="53"/>
      <c r="L588" s="45"/>
      <c r="M588" s="53"/>
      <c r="N588" s="45"/>
      <c r="O588" s="53"/>
      <c r="P588" s="45"/>
      <c r="Q588" s="53"/>
      <c r="R588" s="45"/>
      <c r="S588" s="53"/>
      <c r="T588" s="45"/>
      <c r="U588" s="53"/>
      <c r="V588" s="45"/>
      <c r="W588" s="53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2"/>
    </row>
    <row r="589" spans="6:35" x14ac:dyDescent="0.2">
      <c r="F589" s="45"/>
      <c r="G589" s="53"/>
      <c r="H589" s="45"/>
      <c r="I589" s="53"/>
      <c r="J589" s="45"/>
      <c r="K589" s="53"/>
      <c r="L589" s="45"/>
      <c r="M589" s="53"/>
      <c r="N589" s="45"/>
      <c r="O589" s="53"/>
      <c r="P589" s="45"/>
      <c r="Q589" s="53"/>
      <c r="R589" s="45"/>
      <c r="S589" s="53"/>
      <c r="T589" s="45"/>
      <c r="U589" s="53"/>
      <c r="V589" s="45"/>
      <c r="W589" s="53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2"/>
    </row>
    <row r="590" spans="6:35" x14ac:dyDescent="0.2">
      <c r="F590" s="45"/>
      <c r="G590" s="53"/>
      <c r="H590" s="45"/>
      <c r="I590" s="53"/>
      <c r="J590" s="45"/>
      <c r="K590" s="53"/>
      <c r="L590" s="45"/>
      <c r="M590" s="53"/>
      <c r="N590" s="45"/>
      <c r="O590" s="53"/>
      <c r="P590" s="45"/>
      <c r="Q590" s="53"/>
      <c r="R590" s="45"/>
      <c r="S590" s="53"/>
      <c r="T590" s="45"/>
      <c r="U590" s="53"/>
      <c r="V590" s="45"/>
      <c r="W590" s="53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2"/>
    </row>
    <row r="591" spans="6:35" x14ac:dyDescent="0.2">
      <c r="F591" s="45"/>
      <c r="G591" s="53"/>
      <c r="H591" s="45"/>
      <c r="I591" s="53"/>
      <c r="J591" s="45"/>
      <c r="K591" s="53"/>
      <c r="L591" s="45"/>
      <c r="M591" s="53"/>
      <c r="N591" s="45"/>
      <c r="O591" s="53"/>
      <c r="P591" s="45"/>
      <c r="Q591" s="53"/>
      <c r="R591" s="45"/>
      <c r="S591" s="53"/>
      <c r="T591" s="45"/>
      <c r="U591" s="53"/>
      <c r="V591" s="45"/>
      <c r="W591" s="53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2"/>
    </row>
    <row r="592" spans="6:35" x14ac:dyDescent="0.2">
      <c r="F592" s="45"/>
      <c r="G592" s="53"/>
      <c r="H592" s="45"/>
      <c r="I592" s="53"/>
      <c r="J592" s="45"/>
      <c r="K592" s="53"/>
      <c r="L592" s="45"/>
      <c r="M592" s="53"/>
      <c r="N592" s="45"/>
      <c r="O592" s="53"/>
      <c r="P592" s="45"/>
      <c r="Q592" s="53"/>
      <c r="R592" s="45"/>
      <c r="S592" s="53"/>
      <c r="T592" s="45"/>
      <c r="U592" s="53"/>
      <c r="V592" s="45"/>
      <c r="W592" s="53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2"/>
    </row>
    <row r="593" spans="6:35" x14ac:dyDescent="0.2">
      <c r="F593" s="45"/>
      <c r="G593" s="53"/>
      <c r="H593" s="45"/>
      <c r="I593" s="53"/>
      <c r="J593" s="45"/>
      <c r="K593" s="53"/>
      <c r="L593" s="45"/>
      <c r="M593" s="53"/>
      <c r="N593" s="45"/>
      <c r="O593" s="53"/>
      <c r="P593" s="45"/>
      <c r="Q593" s="53"/>
      <c r="R593" s="45"/>
      <c r="S593" s="53"/>
      <c r="T593" s="45"/>
      <c r="U593" s="53"/>
      <c r="V593" s="45"/>
      <c r="W593" s="53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2"/>
    </row>
    <row r="594" spans="6:35" x14ac:dyDescent="0.2">
      <c r="F594" s="45"/>
      <c r="G594" s="53"/>
      <c r="H594" s="45"/>
      <c r="I594" s="53"/>
      <c r="J594" s="45"/>
      <c r="K594" s="53"/>
      <c r="L594" s="45"/>
      <c r="M594" s="53"/>
      <c r="N594" s="45"/>
      <c r="O594" s="53"/>
      <c r="P594" s="45"/>
      <c r="Q594" s="53"/>
      <c r="R594" s="45"/>
      <c r="S594" s="53"/>
      <c r="T594" s="45"/>
      <c r="U594" s="53"/>
      <c r="V594" s="45"/>
      <c r="W594" s="53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2"/>
    </row>
    <row r="595" spans="6:35" x14ac:dyDescent="0.2">
      <c r="F595" s="45"/>
      <c r="G595" s="53"/>
      <c r="H595" s="45"/>
      <c r="I595" s="53"/>
      <c r="J595" s="45"/>
      <c r="K595" s="53"/>
      <c r="L595" s="45"/>
      <c r="M595" s="53"/>
      <c r="N595" s="45"/>
      <c r="O595" s="53"/>
      <c r="P595" s="45"/>
      <c r="Q595" s="53"/>
      <c r="R595" s="45"/>
      <c r="S595" s="53"/>
      <c r="T595" s="45"/>
      <c r="U595" s="53"/>
      <c r="V595" s="45"/>
      <c r="W595" s="53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2"/>
    </row>
    <row r="596" spans="6:35" x14ac:dyDescent="0.2">
      <c r="F596" s="45"/>
      <c r="G596" s="53"/>
      <c r="H596" s="45"/>
      <c r="I596" s="53"/>
      <c r="J596" s="45"/>
      <c r="K596" s="53"/>
      <c r="L596" s="45"/>
      <c r="M596" s="53"/>
      <c r="N596" s="45"/>
      <c r="O596" s="53"/>
      <c r="P596" s="45"/>
      <c r="Q596" s="53"/>
      <c r="R596" s="45"/>
      <c r="S596" s="53"/>
      <c r="T596" s="45"/>
      <c r="U596" s="53"/>
      <c r="V596" s="45"/>
      <c r="W596" s="53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2"/>
    </row>
    <row r="597" spans="6:35" x14ac:dyDescent="0.2">
      <c r="F597" s="45"/>
      <c r="G597" s="53"/>
      <c r="H597" s="45"/>
      <c r="I597" s="53"/>
      <c r="J597" s="45"/>
      <c r="K597" s="53"/>
      <c r="L597" s="45"/>
      <c r="M597" s="53"/>
      <c r="N597" s="45"/>
      <c r="O597" s="53"/>
      <c r="P597" s="45"/>
      <c r="Q597" s="53"/>
      <c r="R597" s="45"/>
      <c r="S597" s="53"/>
      <c r="T597" s="45"/>
      <c r="U597" s="53"/>
      <c r="V597" s="45"/>
      <c r="W597" s="53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2"/>
    </row>
    <row r="598" spans="6:35" x14ac:dyDescent="0.2">
      <c r="F598" s="45"/>
      <c r="G598" s="53"/>
      <c r="H598" s="45"/>
      <c r="I598" s="53"/>
      <c r="J598" s="45"/>
      <c r="K598" s="53"/>
      <c r="L598" s="45"/>
      <c r="M598" s="53"/>
      <c r="N598" s="45"/>
      <c r="O598" s="53"/>
      <c r="P598" s="45"/>
      <c r="Q598" s="53"/>
      <c r="R598" s="45"/>
      <c r="S598" s="53"/>
      <c r="T598" s="45"/>
      <c r="U598" s="53"/>
      <c r="V598" s="45"/>
      <c r="W598" s="53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2"/>
    </row>
    <row r="599" spans="6:35" x14ac:dyDescent="0.2">
      <c r="F599" s="45"/>
      <c r="G599" s="53"/>
      <c r="H599" s="45"/>
      <c r="I599" s="53"/>
      <c r="J599" s="45"/>
      <c r="K599" s="53"/>
      <c r="L599" s="45"/>
      <c r="M599" s="53"/>
      <c r="N599" s="45"/>
      <c r="O599" s="53"/>
      <c r="P599" s="45"/>
      <c r="Q599" s="53"/>
      <c r="R599" s="45"/>
      <c r="S599" s="53"/>
      <c r="T599" s="45"/>
      <c r="U599" s="53"/>
      <c r="V599" s="45"/>
      <c r="W599" s="53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2"/>
    </row>
    <row r="600" spans="6:35" x14ac:dyDescent="0.2">
      <c r="F600" s="45"/>
      <c r="G600" s="53"/>
      <c r="H600" s="45"/>
      <c r="I600" s="53"/>
      <c r="J600" s="45"/>
      <c r="K600" s="53"/>
      <c r="L600" s="45"/>
      <c r="M600" s="53"/>
      <c r="N600" s="45"/>
      <c r="O600" s="53"/>
      <c r="P600" s="45"/>
      <c r="Q600" s="53"/>
      <c r="R600" s="45"/>
      <c r="S600" s="53"/>
      <c r="T600" s="45"/>
      <c r="U600" s="53"/>
      <c r="V600" s="45"/>
      <c r="W600" s="53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2"/>
    </row>
    <row r="601" spans="6:35" x14ac:dyDescent="0.2">
      <c r="F601" s="45"/>
      <c r="G601" s="53"/>
      <c r="H601" s="45"/>
      <c r="I601" s="53"/>
      <c r="J601" s="45"/>
      <c r="K601" s="53"/>
      <c r="L601" s="45"/>
      <c r="M601" s="53"/>
      <c r="N601" s="45"/>
      <c r="O601" s="53"/>
      <c r="P601" s="45"/>
      <c r="Q601" s="53"/>
      <c r="R601" s="45"/>
      <c r="S601" s="53"/>
      <c r="T601" s="45"/>
      <c r="U601" s="53"/>
      <c r="V601" s="45"/>
      <c r="W601" s="53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2"/>
    </row>
    <row r="602" spans="6:35" x14ac:dyDescent="0.2">
      <c r="F602" s="45"/>
      <c r="G602" s="53"/>
      <c r="H602" s="45"/>
      <c r="I602" s="53"/>
      <c r="J602" s="45"/>
      <c r="K602" s="53"/>
      <c r="L602" s="45"/>
      <c r="M602" s="53"/>
      <c r="N602" s="45"/>
      <c r="O602" s="53"/>
      <c r="P602" s="45"/>
      <c r="Q602" s="53"/>
      <c r="R602" s="45"/>
      <c r="S602" s="53"/>
      <c r="T602" s="45"/>
      <c r="U602" s="53"/>
      <c r="V602" s="45"/>
      <c r="W602" s="53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2"/>
    </row>
    <row r="603" spans="6:35" x14ac:dyDescent="0.2">
      <c r="F603" s="45"/>
      <c r="G603" s="53"/>
      <c r="H603" s="45"/>
      <c r="I603" s="53"/>
      <c r="J603" s="45"/>
      <c r="K603" s="53"/>
      <c r="L603" s="45"/>
      <c r="M603" s="53"/>
      <c r="N603" s="45"/>
      <c r="O603" s="53"/>
      <c r="P603" s="45"/>
      <c r="Q603" s="53"/>
      <c r="R603" s="45"/>
      <c r="S603" s="53"/>
      <c r="T603" s="45"/>
      <c r="U603" s="53"/>
      <c r="V603" s="45"/>
      <c r="W603" s="53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2"/>
    </row>
    <row r="604" spans="6:35" x14ac:dyDescent="0.2">
      <c r="F604" s="45"/>
      <c r="G604" s="53"/>
      <c r="H604" s="45"/>
      <c r="I604" s="53"/>
      <c r="J604" s="45"/>
      <c r="K604" s="53"/>
      <c r="L604" s="45"/>
      <c r="M604" s="53"/>
      <c r="N604" s="45"/>
      <c r="O604" s="53"/>
      <c r="P604" s="45"/>
      <c r="Q604" s="53"/>
      <c r="R604" s="45"/>
      <c r="S604" s="53"/>
      <c r="T604" s="45"/>
      <c r="U604" s="53"/>
      <c r="V604" s="45"/>
      <c r="W604" s="53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2"/>
    </row>
    <row r="605" spans="6:35" x14ac:dyDescent="0.2">
      <c r="F605" s="45"/>
      <c r="G605" s="53"/>
      <c r="H605" s="45"/>
      <c r="I605" s="53"/>
      <c r="J605" s="45"/>
      <c r="K605" s="53"/>
      <c r="L605" s="45"/>
      <c r="M605" s="53"/>
      <c r="N605" s="45"/>
      <c r="O605" s="53"/>
      <c r="P605" s="45"/>
      <c r="Q605" s="53"/>
      <c r="R605" s="45"/>
      <c r="S605" s="53"/>
      <c r="T605" s="45"/>
      <c r="U605" s="53"/>
      <c r="V605" s="45"/>
      <c r="W605" s="53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2"/>
    </row>
    <row r="606" spans="6:35" x14ac:dyDescent="0.2">
      <c r="F606" s="45"/>
      <c r="G606" s="53"/>
      <c r="H606" s="45"/>
      <c r="I606" s="53"/>
      <c r="J606" s="45"/>
      <c r="K606" s="53"/>
      <c r="L606" s="45"/>
      <c r="M606" s="53"/>
      <c r="N606" s="45"/>
      <c r="O606" s="53"/>
      <c r="P606" s="45"/>
      <c r="Q606" s="53"/>
      <c r="R606" s="45"/>
      <c r="S606" s="53"/>
      <c r="T606" s="45"/>
      <c r="U606" s="53"/>
      <c r="V606" s="45"/>
      <c r="W606" s="53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  <c r="AI606" s="2"/>
    </row>
    <row r="607" spans="6:35" x14ac:dyDescent="0.2">
      <c r="F607" s="45"/>
      <c r="G607" s="53"/>
      <c r="H607" s="45"/>
      <c r="I607" s="53"/>
      <c r="J607" s="45"/>
      <c r="K607" s="53"/>
      <c r="L607" s="45"/>
      <c r="M607" s="53"/>
      <c r="N607" s="45"/>
      <c r="O607" s="53"/>
      <c r="P607" s="45"/>
      <c r="Q607" s="53"/>
      <c r="R607" s="45"/>
      <c r="S607" s="53"/>
      <c r="T607" s="45"/>
      <c r="U607" s="53"/>
      <c r="V607" s="45"/>
      <c r="W607" s="53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2"/>
    </row>
    <row r="608" spans="6:35" x14ac:dyDescent="0.2">
      <c r="F608" s="45"/>
      <c r="G608" s="53"/>
      <c r="H608" s="45"/>
      <c r="I608" s="53"/>
      <c r="J608" s="45"/>
      <c r="K608" s="53"/>
      <c r="L608" s="45"/>
      <c r="M608" s="53"/>
      <c r="N608" s="45"/>
      <c r="O608" s="53"/>
      <c r="P608" s="45"/>
      <c r="Q608" s="53"/>
      <c r="R608" s="45"/>
      <c r="S608" s="53"/>
      <c r="T608" s="45"/>
      <c r="U608" s="53"/>
      <c r="V608" s="45"/>
      <c r="W608" s="53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2"/>
    </row>
    <row r="609" spans="6:35" x14ac:dyDescent="0.2">
      <c r="F609" s="45"/>
      <c r="G609" s="53"/>
      <c r="H609" s="45"/>
      <c r="I609" s="53"/>
      <c r="J609" s="45"/>
      <c r="K609" s="53"/>
      <c r="L609" s="45"/>
      <c r="M609" s="53"/>
      <c r="N609" s="45"/>
      <c r="O609" s="53"/>
      <c r="P609" s="45"/>
      <c r="Q609" s="53"/>
      <c r="R609" s="45"/>
      <c r="S609" s="53"/>
      <c r="T609" s="45"/>
      <c r="U609" s="53"/>
      <c r="V609" s="45"/>
      <c r="W609" s="53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2"/>
    </row>
    <row r="610" spans="6:35" x14ac:dyDescent="0.2">
      <c r="F610" s="45"/>
      <c r="G610" s="53"/>
      <c r="H610" s="45"/>
      <c r="I610" s="53"/>
      <c r="J610" s="45"/>
      <c r="K610" s="53"/>
      <c r="L610" s="45"/>
      <c r="M610" s="53"/>
      <c r="N610" s="45"/>
      <c r="O610" s="53"/>
      <c r="P610" s="45"/>
      <c r="Q610" s="53"/>
      <c r="R610" s="45"/>
      <c r="S610" s="53"/>
      <c r="T610" s="45"/>
      <c r="U610" s="53"/>
      <c r="V610" s="45"/>
      <c r="W610" s="53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2"/>
    </row>
    <row r="611" spans="6:35" x14ac:dyDescent="0.2">
      <c r="F611" s="45"/>
      <c r="G611" s="53"/>
      <c r="H611" s="45"/>
      <c r="I611" s="53"/>
      <c r="J611" s="45"/>
      <c r="K611" s="53"/>
      <c r="L611" s="45"/>
      <c r="M611" s="53"/>
      <c r="N611" s="45"/>
      <c r="O611" s="53"/>
      <c r="P611" s="45"/>
      <c r="Q611" s="53"/>
      <c r="R611" s="45"/>
      <c r="S611" s="53"/>
      <c r="T611" s="45"/>
      <c r="U611" s="53"/>
      <c r="V611" s="45"/>
      <c r="W611" s="53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2"/>
    </row>
    <row r="612" spans="6:35" x14ac:dyDescent="0.2">
      <c r="F612" s="45"/>
      <c r="G612" s="53"/>
      <c r="H612" s="45"/>
      <c r="I612" s="53"/>
      <c r="J612" s="45"/>
      <c r="K612" s="53"/>
      <c r="L612" s="45"/>
      <c r="M612" s="53"/>
      <c r="N612" s="45"/>
      <c r="O612" s="53"/>
      <c r="P612" s="45"/>
      <c r="Q612" s="53"/>
      <c r="R612" s="45"/>
      <c r="S612" s="53"/>
      <c r="T612" s="45"/>
      <c r="U612" s="53"/>
      <c r="V612" s="45"/>
      <c r="W612" s="53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2"/>
    </row>
    <row r="613" spans="6:35" x14ac:dyDescent="0.2">
      <c r="F613" s="45"/>
      <c r="G613" s="53"/>
      <c r="H613" s="45"/>
      <c r="I613" s="53"/>
      <c r="J613" s="45"/>
      <c r="K613" s="53"/>
      <c r="L613" s="45"/>
      <c r="M613" s="53"/>
      <c r="N613" s="45"/>
      <c r="O613" s="53"/>
      <c r="P613" s="45"/>
      <c r="Q613" s="53"/>
      <c r="R613" s="45"/>
      <c r="S613" s="53"/>
      <c r="T613" s="45"/>
      <c r="U613" s="53"/>
      <c r="V613" s="45"/>
      <c r="W613" s="53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2"/>
    </row>
    <row r="614" spans="6:35" x14ac:dyDescent="0.2">
      <c r="F614" s="45"/>
      <c r="G614" s="53"/>
      <c r="H614" s="45"/>
      <c r="I614" s="53"/>
      <c r="J614" s="45"/>
      <c r="K614" s="53"/>
      <c r="L614" s="45"/>
      <c r="M614" s="53"/>
      <c r="N614" s="45"/>
      <c r="O614" s="53"/>
      <c r="P614" s="45"/>
      <c r="Q614" s="53"/>
      <c r="R614" s="45"/>
      <c r="S614" s="53"/>
      <c r="T614" s="45"/>
      <c r="U614" s="53"/>
      <c r="V614" s="45"/>
      <c r="W614" s="53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2"/>
    </row>
    <row r="615" spans="6:35" x14ac:dyDescent="0.2">
      <c r="F615" s="45"/>
      <c r="G615" s="53"/>
      <c r="H615" s="45"/>
      <c r="I615" s="53"/>
      <c r="J615" s="45"/>
      <c r="K615" s="53"/>
      <c r="L615" s="45"/>
      <c r="M615" s="53"/>
      <c r="N615" s="45"/>
      <c r="O615" s="53"/>
      <c r="P615" s="45"/>
      <c r="Q615" s="53"/>
      <c r="R615" s="45"/>
      <c r="S615" s="53"/>
      <c r="T615" s="45"/>
      <c r="U615" s="53"/>
      <c r="V615" s="45"/>
      <c r="W615" s="53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2"/>
    </row>
    <row r="616" spans="6:35" x14ac:dyDescent="0.2">
      <c r="F616" s="45"/>
      <c r="G616" s="53"/>
      <c r="H616" s="45"/>
      <c r="I616" s="53"/>
      <c r="J616" s="45"/>
      <c r="K616" s="53"/>
      <c r="L616" s="45"/>
      <c r="M616" s="53"/>
      <c r="N616" s="45"/>
      <c r="O616" s="53"/>
      <c r="P616" s="45"/>
      <c r="Q616" s="53"/>
      <c r="R616" s="45"/>
      <c r="S616" s="53"/>
      <c r="T616" s="45"/>
      <c r="U616" s="53"/>
      <c r="V616" s="45"/>
      <c r="W616" s="53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2"/>
    </row>
    <row r="617" spans="6:35" x14ac:dyDescent="0.2">
      <c r="F617" s="45"/>
      <c r="G617" s="53"/>
      <c r="H617" s="45"/>
      <c r="I617" s="53"/>
      <c r="J617" s="45"/>
      <c r="K617" s="53"/>
      <c r="L617" s="45"/>
      <c r="M617" s="53"/>
      <c r="N617" s="45"/>
      <c r="O617" s="53"/>
      <c r="P617" s="45"/>
      <c r="Q617" s="53"/>
      <c r="R617" s="45"/>
      <c r="S617" s="53"/>
      <c r="T617" s="45"/>
      <c r="U617" s="53"/>
      <c r="V617" s="45"/>
      <c r="W617" s="53"/>
      <c r="X617" s="45"/>
      <c r="Y617" s="45"/>
      <c r="Z617" s="45"/>
      <c r="AA617" s="45"/>
      <c r="AB617" s="45"/>
      <c r="AC617" s="45"/>
      <c r="AD617" s="45"/>
      <c r="AE617" s="45"/>
      <c r="AF617" s="45"/>
      <c r="AG617" s="45"/>
      <c r="AH617" s="45"/>
      <c r="AI617" s="2"/>
    </row>
    <row r="618" spans="6:35" x14ac:dyDescent="0.2">
      <c r="F618" s="45"/>
      <c r="G618" s="53"/>
      <c r="H618" s="45"/>
      <c r="I618" s="53"/>
      <c r="J618" s="45"/>
      <c r="K618" s="53"/>
      <c r="L618" s="45"/>
      <c r="M618" s="53"/>
      <c r="N618" s="45"/>
      <c r="O618" s="53"/>
      <c r="P618" s="45"/>
      <c r="Q618" s="53"/>
      <c r="R618" s="45"/>
      <c r="S618" s="53"/>
      <c r="T618" s="45"/>
      <c r="U618" s="53"/>
      <c r="V618" s="45"/>
      <c r="W618" s="53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  <c r="AI618" s="2"/>
    </row>
    <row r="619" spans="6:35" x14ac:dyDescent="0.2">
      <c r="F619" s="45"/>
      <c r="G619" s="53"/>
      <c r="H619" s="45"/>
      <c r="I619" s="53"/>
      <c r="J619" s="45"/>
      <c r="K619" s="53"/>
      <c r="L619" s="45"/>
      <c r="M619" s="53"/>
      <c r="N619" s="45"/>
      <c r="O619" s="53"/>
      <c r="P619" s="45"/>
      <c r="Q619" s="53"/>
      <c r="R619" s="45"/>
      <c r="S619" s="53"/>
      <c r="T619" s="45"/>
      <c r="U619" s="53"/>
      <c r="V619" s="45"/>
      <c r="W619" s="53"/>
      <c r="X619" s="45"/>
      <c r="Y619" s="45"/>
      <c r="Z619" s="45"/>
      <c r="AA619" s="45"/>
      <c r="AB619" s="45"/>
      <c r="AC619" s="45"/>
      <c r="AD619" s="45"/>
      <c r="AE619" s="45"/>
      <c r="AF619" s="45"/>
      <c r="AG619" s="45"/>
      <c r="AH619" s="45"/>
      <c r="AI619" s="2"/>
    </row>
    <row r="620" spans="6:35" x14ac:dyDescent="0.2">
      <c r="F620" s="45"/>
      <c r="G620" s="53"/>
      <c r="H620" s="45"/>
      <c r="I620" s="53"/>
      <c r="J620" s="45"/>
      <c r="K620" s="53"/>
      <c r="L620" s="45"/>
      <c r="M620" s="53"/>
      <c r="N620" s="45"/>
      <c r="O620" s="53"/>
      <c r="P620" s="45"/>
      <c r="Q620" s="53"/>
      <c r="R620" s="45"/>
      <c r="S620" s="53"/>
      <c r="T620" s="45"/>
      <c r="U620" s="53"/>
      <c r="V620" s="45"/>
      <c r="W620" s="53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2"/>
    </row>
    <row r="621" spans="6:35" x14ac:dyDescent="0.2">
      <c r="F621" s="45"/>
      <c r="G621" s="53"/>
      <c r="H621" s="45"/>
      <c r="I621" s="53"/>
      <c r="J621" s="45"/>
      <c r="K621" s="53"/>
      <c r="L621" s="45"/>
      <c r="M621" s="53"/>
      <c r="N621" s="45"/>
      <c r="O621" s="53"/>
      <c r="P621" s="45"/>
      <c r="Q621" s="53"/>
      <c r="R621" s="45"/>
      <c r="S621" s="53"/>
      <c r="T621" s="45"/>
      <c r="U621" s="53"/>
      <c r="V621" s="45"/>
      <c r="W621" s="53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2"/>
    </row>
    <row r="622" spans="6:35" x14ac:dyDescent="0.2">
      <c r="F622" s="45"/>
      <c r="G622" s="53"/>
      <c r="H622" s="45"/>
      <c r="I622" s="53"/>
      <c r="J622" s="45"/>
      <c r="K622" s="53"/>
      <c r="L622" s="45"/>
      <c r="M622" s="53"/>
      <c r="N622" s="45"/>
      <c r="O622" s="53"/>
      <c r="P622" s="45"/>
      <c r="Q622" s="53"/>
      <c r="R622" s="45"/>
      <c r="S622" s="53"/>
      <c r="T622" s="45"/>
      <c r="U622" s="53"/>
      <c r="V622" s="45"/>
      <c r="W622" s="53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2"/>
    </row>
    <row r="623" spans="6:35" x14ac:dyDescent="0.2">
      <c r="F623" s="45"/>
      <c r="G623" s="53"/>
      <c r="H623" s="45"/>
      <c r="I623" s="53"/>
      <c r="J623" s="45"/>
      <c r="K623" s="53"/>
      <c r="L623" s="45"/>
      <c r="M623" s="53"/>
      <c r="N623" s="45"/>
      <c r="O623" s="53"/>
      <c r="P623" s="45"/>
      <c r="Q623" s="53"/>
      <c r="R623" s="45"/>
      <c r="S623" s="53"/>
      <c r="T623" s="45"/>
      <c r="U623" s="53"/>
      <c r="V623" s="45"/>
      <c r="W623" s="53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2"/>
    </row>
    <row r="624" spans="6:35" x14ac:dyDescent="0.2">
      <c r="F624" s="45"/>
      <c r="G624" s="53"/>
      <c r="H624" s="45"/>
      <c r="I624" s="53"/>
      <c r="J624" s="45"/>
      <c r="K624" s="53"/>
      <c r="L624" s="45"/>
      <c r="M624" s="53"/>
      <c r="N624" s="45"/>
      <c r="O624" s="53"/>
      <c r="P624" s="45"/>
      <c r="Q624" s="53"/>
      <c r="R624" s="45"/>
      <c r="S624" s="53"/>
      <c r="T624" s="45"/>
      <c r="U624" s="53"/>
      <c r="V624" s="45"/>
      <c r="W624" s="53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2"/>
    </row>
    <row r="625" spans="6:35" x14ac:dyDescent="0.2">
      <c r="F625" s="45"/>
      <c r="G625" s="53"/>
      <c r="H625" s="45"/>
      <c r="I625" s="53"/>
      <c r="J625" s="45"/>
      <c r="K625" s="53"/>
      <c r="L625" s="45"/>
      <c r="M625" s="53"/>
      <c r="N625" s="45"/>
      <c r="O625" s="53"/>
      <c r="P625" s="45"/>
      <c r="Q625" s="53"/>
      <c r="R625" s="45"/>
      <c r="S625" s="53"/>
      <c r="T625" s="45"/>
      <c r="U625" s="53"/>
      <c r="V625" s="45"/>
      <c r="W625" s="53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2"/>
    </row>
    <row r="626" spans="6:35" x14ac:dyDescent="0.2">
      <c r="F626" s="45"/>
      <c r="G626" s="53"/>
      <c r="H626" s="45"/>
      <c r="I626" s="53"/>
      <c r="J626" s="45"/>
      <c r="K626" s="53"/>
      <c r="L626" s="45"/>
      <c r="M626" s="53"/>
      <c r="N626" s="45"/>
      <c r="O626" s="53"/>
      <c r="P626" s="45"/>
      <c r="Q626" s="53"/>
      <c r="R626" s="45"/>
      <c r="S626" s="53"/>
      <c r="T626" s="45"/>
      <c r="U626" s="53"/>
      <c r="V626" s="45"/>
      <c r="W626" s="53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2"/>
    </row>
    <row r="627" spans="6:35" x14ac:dyDescent="0.2">
      <c r="F627" s="45"/>
      <c r="G627" s="53"/>
      <c r="H627" s="45"/>
      <c r="I627" s="53"/>
      <c r="J627" s="45"/>
      <c r="K627" s="53"/>
      <c r="L627" s="45"/>
      <c r="M627" s="53"/>
      <c r="N627" s="45"/>
      <c r="O627" s="53"/>
      <c r="P627" s="45"/>
      <c r="Q627" s="53"/>
      <c r="R627" s="45"/>
      <c r="S627" s="53"/>
      <c r="T627" s="45"/>
      <c r="U627" s="53"/>
      <c r="V627" s="45"/>
      <c r="W627" s="53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2"/>
    </row>
    <row r="628" spans="6:35" x14ac:dyDescent="0.2">
      <c r="F628" s="45"/>
      <c r="G628" s="53"/>
      <c r="H628" s="45"/>
      <c r="I628" s="53"/>
      <c r="J628" s="45"/>
      <c r="K628" s="53"/>
      <c r="L628" s="45"/>
      <c r="M628" s="53"/>
      <c r="N628" s="45"/>
      <c r="O628" s="53"/>
      <c r="P628" s="45"/>
      <c r="Q628" s="53"/>
      <c r="R628" s="45"/>
      <c r="S628" s="53"/>
      <c r="T628" s="45"/>
      <c r="U628" s="53"/>
      <c r="V628" s="45"/>
      <c r="W628" s="53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2"/>
    </row>
    <row r="629" spans="6:35" x14ac:dyDescent="0.2">
      <c r="F629" s="45"/>
      <c r="G629" s="53"/>
      <c r="H629" s="45"/>
      <c r="I629" s="53"/>
      <c r="J629" s="45"/>
      <c r="K629" s="53"/>
      <c r="L629" s="45"/>
      <c r="M629" s="53"/>
      <c r="N629" s="45"/>
      <c r="O629" s="53"/>
      <c r="P629" s="45"/>
      <c r="Q629" s="53"/>
      <c r="R629" s="45"/>
      <c r="S629" s="53"/>
      <c r="T629" s="45"/>
      <c r="U629" s="53"/>
      <c r="V629" s="45"/>
      <c r="W629" s="53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2"/>
    </row>
    <row r="630" spans="6:35" x14ac:dyDescent="0.2">
      <c r="F630" s="45"/>
      <c r="G630" s="53"/>
      <c r="H630" s="45"/>
      <c r="I630" s="53"/>
      <c r="J630" s="45"/>
      <c r="K630" s="53"/>
      <c r="L630" s="45"/>
      <c r="M630" s="53"/>
      <c r="N630" s="45"/>
      <c r="O630" s="53"/>
      <c r="P630" s="45"/>
      <c r="Q630" s="53"/>
      <c r="R630" s="45"/>
      <c r="S630" s="53"/>
      <c r="T630" s="45"/>
      <c r="U630" s="53"/>
      <c r="V630" s="45"/>
      <c r="W630" s="53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2"/>
    </row>
    <row r="631" spans="6:35" x14ac:dyDescent="0.2">
      <c r="F631" s="45"/>
      <c r="G631" s="53"/>
      <c r="H631" s="45"/>
      <c r="I631" s="53"/>
      <c r="J631" s="45"/>
      <c r="K631" s="53"/>
      <c r="L631" s="45"/>
      <c r="M631" s="53"/>
      <c r="N631" s="45"/>
      <c r="O631" s="53"/>
      <c r="P631" s="45"/>
      <c r="Q631" s="53"/>
      <c r="R631" s="45"/>
      <c r="S631" s="53"/>
      <c r="T631" s="45"/>
      <c r="U631" s="53"/>
      <c r="V631" s="45"/>
      <c r="W631" s="53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2"/>
    </row>
    <row r="632" spans="6:35" x14ac:dyDescent="0.2">
      <c r="F632" s="45"/>
      <c r="G632" s="53"/>
      <c r="H632" s="45"/>
      <c r="I632" s="53"/>
      <c r="J632" s="45"/>
      <c r="K632" s="53"/>
      <c r="L632" s="45"/>
      <c r="M632" s="53"/>
      <c r="N632" s="45"/>
      <c r="O632" s="53"/>
      <c r="P632" s="45"/>
      <c r="Q632" s="53"/>
      <c r="R632" s="45"/>
      <c r="S632" s="53"/>
      <c r="T632" s="45"/>
      <c r="U632" s="53"/>
      <c r="V632" s="45"/>
      <c r="W632" s="53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2"/>
    </row>
    <row r="633" spans="6:35" x14ac:dyDescent="0.2">
      <c r="F633" s="45"/>
      <c r="G633" s="53"/>
      <c r="H633" s="45"/>
      <c r="I633" s="53"/>
      <c r="J633" s="45"/>
      <c r="K633" s="53"/>
      <c r="L633" s="45"/>
      <c r="M633" s="53"/>
      <c r="N633" s="45"/>
      <c r="O633" s="53"/>
      <c r="P633" s="45"/>
      <c r="Q633" s="53"/>
      <c r="R633" s="45"/>
      <c r="S633" s="53"/>
      <c r="T633" s="45"/>
      <c r="U633" s="53"/>
      <c r="V633" s="45"/>
      <c r="W633" s="53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2"/>
    </row>
    <row r="634" spans="6:35" x14ac:dyDescent="0.2">
      <c r="F634" s="45"/>
      <c r="G634" s="53"/>
      <c r="H634" s="45"/>
      <c r="I634" s="53"/>
      <c r="J634" s="45"/>
      <c r="K634" s="53"/>
      <c r="L634" s="45"/>
      <c r="M634" s="53"/>
      <c r="N634" s="45"/>
      <c r="O634" s="53"/>
      <c r="P634" s="45"/>
      <c r="Q634" s="53"/>
      <c r="R634" s="45"/>
      <c r="S634" s="53"/>
      <c r="T634" s="45"/>
      <c r="U634" s="53"/>
      <c r="V634" s="45"/>
      <c r="W634" s="53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2"/>
    </row>
    <row r="635" spans="6:35" x14ac:dyDescent="0.2">
      <c r="F635" s="45"/>
      <c r="G635" s="53"/>
      <c r="H635" s="45"/>
      <c r="I635" s="53"/>
      <c r="J635" s="45"/>
      <c r="K635" s="53"/>
      <c r="L635" s="45"/>
      <c r="M635" s="53"/>
      <c r="N635" s="45"/>
      <c r="O635" s="53"/>
      <c r="P635" s="45"/>
      <c r="Q635" s="53"/>
      <c r="R635" s="45"/>
      <c r="S635" s="53"/>
      <c r="T635" s="45"/>
      <c r="U635" s="53"/>
      <c r="V635" s="45"/>
      <c r="W635" s="53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2"/>
    </row>
    <row r="636" spans="6:35" x14ac:dyDescent="0.2">
      <c r="F636" s="45"/>
      <c r="G636" s="53"/>
      <c r="H636" s="45"/>
      <c r="I636" s="53"/>
      <c r="J636" s="45"/>
      <c r="K636" s="53"/>
      <c r="L636" s="45"/>
      <c r="M636" s="53"/>
      <c r="N636" s="45"/>
      <c r="O636" s="53"/>
      <c r="P636" s="45"/>
      <c r="Q636" s="53"/>
      <c r="R636" s="45"/>
      <c r="S636" s="53"/>
      <c r="T636" s="45"/>
      <c r="U636" s="53"/>
      <c r="V636" s="45"/>
      <c r="W636" s="53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2"/>
    </row>
    <row r="637" spans="6:35" x14ac:dyDescent="0.2">
      <c r="F637" s="45"/>
      <c r="G637" s="53"/>
      <c r="H637" s="45"/>
      <c r="I637" s="53"/>
      <c r="J637" s="45"/>
      <c r="K637" s="53"/>
      <c r="L637" s="45"/>
      <c r="M637" s="53"/>
      <c r="N637" s="45"/>
      <c r="O637" s="53"/>
      <c r="P637" s="45"/>
      <c r="Q637" s="53"/>
      <c r="R637" s="45"/>
      <c r="S637" s="53"/>
      <c r="T637" s="45"/>
      <c r="U637" s="53"/>
      <c r="V637" s="45"/>
      <c r="W637" s="53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2"/>
    </row>
    <row r="638" spans="6:35" x14ac:dyDescent="0.2">
      <c r="F638" s="45"/>
      <c r="G638" s="53"/>
      <c r="H638" s="45"/>
      <c r="I638" s="53"/>
      <c r="J638" s="45"/>
      <c r="K638" s="53"/>
      <c r="L638" s="45"/>
      <c r="M638" s="53"/>
      <c r="N638" s="45"/>
      <c r="O638" s="53"/>
      <c r="P638" s="45"/>
      <c r="Q638" s="53"/>
      <c r="R638" s="45"/>
      <c r="S638" s="53"/>
      <c r="T638" s="45"/>
      <c r="U638" s="53"/>
      <c r="V638" s="45"/>
      <c r="W638" s="53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2"/>
    </row>
    <row r="639" spans="6:35" x14ac:dyDescent="0.2">
      <c r="F639" s="45"/>
      <c r="G639" s="53"/>
      <c r="H639" s="45"/>
      <c r="I639" s="53"/>
      <c r="J639" s="45"/>
      <c r="K639" s="53"/>
      <c r="L639" s="45"/>
      <c r="M639" s="53"/>
      <c r="N639" s="45"/>
      <c r="O639" s="53"/>
      <c r="P639" s="45"/>
      <c r="Q639" s="53"/>
      <c r="R639" s="45"/>
      <c r="S639" s="53"/>
      <c r="T639" s="45"/>
      <c r="U639" s="53"/>
      <c r="V639" s="45"/>
      <c r="W639" s="53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2"/>
    </row>
    <row r="640" spans="6:35" x14ac:dyDescent="0.2">
      <c r="F640" s="45"/>
      <c r="G640" s="53"/>
      <c r="H640" s="45"/>
      <c r="I640" s="53"/>
      <c r="J640" s="45"/>
      <c r="K640" s="53"/>
      <c r="L640" s="45"/>
      <c r="M640" s="53"/>
      <c r="N640" s="45"/>
      <c r="O640" s="53"/>
      <c r="P640" s="45"/>
      <c r="Q640" s="53"/>
      <c r="R640" s="45"/>
      <c r="S640" s="53"/>
      <c r="T640" s="45"/>
      <c r="U640" s="53"/>
      <c r="V640" s="45"/>
      <c r="W640" s="53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  <c r="AI640" s="2"/>
    </row>
    <row r="641" spans="6:35" x14ac:dyDescent="0.2">
      <c r="F641" s="45"/>
      <c r="G641" s="53"/>
      <c r="H641" s="45"/>
      <c r="I641" s="53"/>
      <c r="J641" s="45"/>
      <c r="K641" s="53"/>
      <c r="L641" s="45"/>
      <c r="M641" s="53"/>
      <c r="N641" s="45"/>
      <c r="O641" s="53"/>
      <c r="P641" s="45"/>
      <c r="Q641" s="53"/>
      <c r="R641" s="45"/>
      <c r="S641" s="53"/>
      <c r="T641" s="45"/>
      <c r="U641" s="53"/>
      <c r="V641" s="45"/>
      <c r="W641" s="53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2"/>
    </row>
    <row r="642" spans="6:35" x14ac:dyDescent="0.2">
      <c r="F642" s="45"/>
      <c r="G642" s="53"/>
      <c r="H642" s="45"/>
      <c r="I642" s="53"/>
      <c r="J642" s="45"/>
      <c r="K642" s="53"/>
      <c r="L642" s="45"/>
      <c r="M642" s="53"/>
      <c r="N642" s="45"/>
      <c r="O642" s="53"/>
      <c r="P642" s="45"/>
      <c r="Q642" s="53"/>
      <c r="R642" s="45"/>
      <c r="S642" s="53"/>
      <c r="T642" s="45"/>
      <c r="U642" s="53"/>
      <c r="V642" s="45"/>
      <c r="W642" s="53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2"/>
    </row>
    <row r="643" spans="6:35" x14ac:dyDescent="0.2">
      <c r="F643" s="45"/>
      <c r="G643" s="53"/>
      <c r="H643" s="45"/>
      <c r="I643" s="53"/>
      <c r="J643" s="45"/>
      <c r="K643" s="53"/>
      <c r="L643" s="45"/>
      <c r="M643" s="53"/>
      <c r="N643" s="45"/>
      <c r="O643" s="53"/>
      <c r="P643" s="45"/>
      <c r="Q643" s="53"/>
      <c r="R643" s="45"/>
      <c r="S643" s="53"/>
      <c r="T643" s="45"/>
      <c r="U643" s="53"/>
      <c r="V643" s="45"/>
      <c r="W643" s="53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2"/>
    </row>
    <row r="644" spans="6:35" x14ac:dyDescent="0.2">
      <c r="F644" s="45"/>
      <c r="G644" s="53"/>
      <c r="H644" s="45"/>
      <c r="I644" s="53"/>
      <c r="J644" s="45"/>
      <c r="K644" s="53"/>
      <c r="L644" s="45"/>
      <c r="M644" s="53"/>
      <c r="N644" s="45"/>
      <c r="O644" s="53"/>
      <c r="P644" s="45"/>
      <c r="Q644" s="53"/>
      <c r="R644" s="45"/>
      <c r="S644" s="53"/>
      <c r="T644" s="45"/>
      <c r="U644" s="53"/>
      <c r="V644" s="45"/>
      <c r="W644" s="53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  <c r="AI644" s="2"/>
    </row>
    <row r="645" spans="6:35" x14ac:dyDescent="0.2">
      <c r="F645" s="45"/>
      <c r="G645" s="53"/>
      <c r="H645" s="45"/>
      <c r="I645" s="53"/>
      <c r="J645" s="45"/>
      <c r="K645" s="53"/>
      <c r="L645" s="45"/>
      <c r="M645" s="53"/>
      <c r="N645" s="45"/>
      <c r="O645" s="53"/>
      <c r="P645" s="45"/>
      <c r="Q645" s="53"/>
      <c r="R645" s="45"/>
      <c r="S645" s="53"/>
      <c r="T645" s="45"/>
      <c r="U645" s="53"/>
      <c r="V645" s="45"/>
      <c r="W645" s="53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2"/>
    </row>
    <row r="646" spans="6:35" x14ac:dyDescent="0.2">
      <c r="F646" s="45"/>
      <c r="G646" s="53"/>
      <c r="H646" s="45"/>
      <c r="I646" s="53"/>
      <c r="J646" s="45"/>
      <c r="K646" s="53"/>
      <c r="L646" s="45"/>
      <c r="M646" s="53"/>
      <c r="N646" s="45"/>
      <c r="O646" s="53"/>
      <c r="P646" s="45"/>
      <c r="Q646" s="53"/>
      <c r="R646" s="45"/>
      <c r="S646" s="53"/>
      <c r="T646" s="45"/>
      <c r="U646" s="53"/>
      <c r="V646" s="45"/>
      <c r="W646" s="53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2"/>
    </row>
    <row r="647" spans="6:35" x14ac:dyDescent="0.2">
      <c r="F647" s="45"/>
      <c r="G647" s="53"/>
      <c r="H647" s="45"/>
      <c r="I647" s="53"/>
      <c r="J647" s="45"/>
      <c r="K647" s="53"/>
      <c r="L647" s="45"/>
      <c r="M647" s="53"/>
      <c r="N647" s="45"/>
      <c r="O647" s="53"/>
      <c r="P647" s="45"/>
      <c r="Q647" s="53"/>
      <c r="R647" s="45"/>
      <c r="S647" s="53"/>
      <c r="T647" s="45"/>
      <c r="U647" s="53"/>
      <c r="V647" s="45"/>
      <c r="W647" s="53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2"/>
    </row>
    <row r="648" spans="6:35" x14ac:dyDescent="0.2">
      <c r="F648" s="45"/>
      <c r="G648" s="53"/>
      <c r="H648" s="45"/>
      <c r="I648" s="53"/>
      <c r="J648" s="45"/>
      <c r="K648" s="53"/>
      <c r="L648" s="45"/>
      <c r="M648" s="53"/>
      <c r="N648" s="45"/>
      <c r="O648" s="53"/>
      <c r="P648" s="45"/>
      <c r="Q648" s="53"/>
      <c r="R648" s="45"/>
      <c r="S648" s="53"/>
      <c r="T648" s="45"/>
      <c r="U648" s="53"/>
      <c r="V648" s="45"/>
      <c r="W648" s="53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2"/>
    </row>
    <row r="649" spans="6:35" x14ac:dyDescent="0.2">
      <c r="F649" s="45"/>
      <c r="G649" s="53"/>
      <c r="H649" s="45"/>
      <c r="I649" s="53"/>
      <c r="J649" s="45"/>
      <c r="K649" s="53"/>
      <c r="L649" s="45"/>
      <c r="M649" s="53"/>
      <c r="N649" s="45"/>
      <c r="O649" s="53"/>
      <c r="P649" s="45"/>
      <c r="Q649" s="53"/>
      <c r="R649" s="45"/>
      <c r="S649" s="53"/>
      <c r="T649" s="45"/>
      <c r="U649" s="53"/>
      <c r="V649" s="45"/>
      <c r="W649" s="53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2"/>
    </row>
    <row r="650" spans="6:35" x14ac:dyDescent="0.2">
      <c r="F650" s="45"/>
      <c r="G650" s="53"/>
      <c r="H650" s="45"/>
      <c r="I650" s="53"/>
      <c r="J650" s="45"/>
      <c r="K650" s="53"/>
      <c r="L650" s="45"/>
      <c r="M650" s="53"/>
      <c r="N650" s="45"/>
      <c r="O650" s="53"/>
      <c r="P650" s="45"/>
      <c r="Q650" s="53"/>
      <c r="R650" s="45"/>
      <c r="S650" s="53"/>
      <c r="T650" s="45"/>
      <c r="U650" s="53"/>
      <c r="V650" s="45"/>
      <c r="W650" s="53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2"/>
    </row>
    <row r="651" spans="6:35" x14ac:dyDescent="0.2">
      <c r="F651" s="45"/>
      <c r="G651" s="53"/>
      <c r="H651" s="45"/>
      <c r="I651" s="53"/>
      <c r="J651" s="45"/>
      <c r="K651" s="53"/>
      <c r="L651" s="45"/>
      <c r="M651" s="53"/>
      <c r="N651" s="45"/>
      <c r="O651" s="53"/>
      <c r="P651" s="45"/>
      <c r="Q651" s="53"/>
      <c r="R651" s="45"/>
      <c r="S651" s="53"/>
      <c r="T651" s="45"/>
      <c r="U651" s="53"/>
      <c r="V651" s="45"/>
      <c r="W651" s="53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  <c r="AI651" s="2"/>
    </row>
    <row r="652" spans="6:35" x14ac:dyDescent="0.2">
      <c r="F652" s="45"/>
      <c r="G652" s="53"/>
      <c r="H652" s="45"/>
      <c r="I652" s="53"/>
      <c r="J652" s="45"/>
      <c r="K652" s="53"/>
      <c r="L652" s="45"/>
      <c r="M652" s="53"/>
      <c r="N652" s="45"/>
      <c r="O652" s="53"/>
      <c r="P652" s="45"/>
      <c r="Q652" s="53"/>
      <c r="R652" s="45"/>
      <c r="S652" s="53"/>
      <c r="T652" s="45"/>
      <c r="U652" s="53"/>
      <c r="V652" s="45"/>
      <c r="W652" s="53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2"/>
    </row>
    <row r="653" spans="6:35" x14ac:dyDescent="0.2">
      <c r="F653" s="45"/>
      <c r="G653" s="53"/>
      <c r="H653" s="45"/>
      <c r="I653" s="53"/>
      <c r="J653" s="45"/>
      <c r="K653" s="53"/>
      <c r="L653" s="45"/>
      <c r="M653" s="53"/>
      <c r="N653" s="45"/>
      <c r="O653" s="53"/>
      <c r="P653" s="45"/>
      <c r="Q653" s="53"/>
      <c r="R653" s="45"/>
      <c r="S653" s="53"/>
      <c r="T653" s="45"/>
      <c r="U653" s="53"/>
      <c r="V653" s="45"/>
      <c r="W653" s="53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2"/>
    </row>
    <row r="654" spans="6:35" x14ac:dyDescent="0.2">
      <c r="F654" s="45"/>
      <c r="G654" s="53"/>
      <c r="H654" s="45"/>
      <c r="I654" s="53"/>
      <c r="J654" s="45"/>
      <c r="K654" s="53"/>
      <c r="L654" s="45"/>
      <c r="M654" s="53"/>
      <c r="N654" s="45"/>
      <c r="O654" s="53"/>
      <c r="P654" s="45"/>
      <c r="Q654" s="53"/>
      <c r="R654" s="45"/>
      <c r="S654" s="53"/>
      <c r="T654" s="45"/>
      <c r="U654" s="53"/>
      <c r="V654" s="45"/>
      <c r="W654" s="53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  <c r="AI654" s="2"/>
    </row>
    <row r="655" spans="6:35" x14ac:dyDescent="0.2">
      <c r="F655" s="45"/>
      <c r="G655" s="53"/>
      <c r="H655" s="45"/>
      <c r="I655" s="53"/>
      <c r="J655" s="45"/>
      <c r="K655" s="53"/>
      <c r="L655" s="45"/>
      <c r="M655" s="53"/>
      <c r="N655" s="45"/>
      <c r="O655" s="53"/>
      <c r="P655" s="45"/>
      <c r="Q655" s="53"/>
      <c r="R655" s="45"/>
      <c r="S655" s="53"/>
      <c r="T655" s="45"/>
      <c r="U655" s="53"/>
      <c r="V655" s="45"/>
      <c r="W655" s="53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2"/>
    </row>
    <row r="656" spans="6:35" x14ac:dyDescent="0.2">
      <c r="F656" s="45"/>
      <c r="G656" s="53"/>
      <c r="H656" s="45"/>
      <c r="I656" s="53"/>
      <c r="J656" s="45"/>
      <c r="K656" s="53"/>
      <c r="L656" s="45"/>
      <c r="M656" s="53"/>
      <c r="N656" s="45"/>
      <c r="O656" s="53"/>
      <c r="P656" s="45"/>
      <c r="Q656" s="53"/>
      <c r="R656" s="45"/>
      <c r="S656" s="53"/>
      <c r="T656" s="45"/>
      <c r="U656" s="53"/>
      <c r="V656" s="45"/>
      <c r="W656" s="53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2"/>
    </row>
    <row r="657" spans="6:35" x14ac:dyDescent="0.2">
      <c r="F657" s="45"/>
      <c r="G657" s="53"/>
      <c r="H657" s="45"/>
      <c r="I657" s="53"/>
      <c r="J657" s="45"/>
      <c r="K657" s="53"/>
      <c r="L657" s="45"/>
      <c r="M657" s="53"/>
      <c r="N657" s="45"/>
      <c r="O657" s="53"/>
      <c r="P657" s="45"/>
      <c r="Q657" s="53"/>
      <c r="R657" s="45"/>
      <c r="S657" s="53"/>
      <c r="T657" s="45"/>
      <c r="U657" s="53"/>
      <c r="V657" s="45"/>
      <c r="W657" s="53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2"/>
    </row>
    <row r="658" spans="6:35" x14ac:dyDescent="0.2">
      <c r="F658" s="45"/>
      <c r="G658" s="53"/>
      <c r="H658" s="45"/>
      <c r="I658" s="53"/>
      <c r="J658" s="45"/>
      <c r="K658" s="53"/>
      <c r="L658" s="45"/>
      <c r="M658" s="53"/>
      <c r="N658" s="45"/>
      <c r="O658" s="53"/>
      <c r="P658" s="45"/>
      <c r="Q658" s="53"/>
      <c r="R658" s="45"/>
      <c r="S658" s="53"/>
      <c r="T658" s="45"/>
      <c r="U658" s="53"/>
      <c r="V658" s="45"/>
      <c r="W658" s="53"/>
      <c r="X658" s="45"/>
      <c r="Y658" s="45"/>
      <c r="Z658" s="45"/>
      <c r="AA658" s="45"/>
      <c r="AB658" s="45"/>
      <c r="AC658" s="45"/>
      <c r="AD658" s="45"/>
      <c r="AE658" s="45"/>
      <c r="AF658" s="45"/>
      <c r="AG658" s="45"/>
      <c r="AH658" s="45"/>
      <c r="AI658" s="2"/>
    </row>
    <row r="659" spans="6:35" x14ac:dyDescent="0.2">
      <c r="F659" s="45"/>
      <c r="G659" s="53"/>
      <c r="H659" s="45"/>
      <c r="I659" s="53"/>
      <c r="J659" s="45"/>
      <c r="K659" s="53"/>
      <c r="L659" s="45"/>
      <c r="M659" s="53"/>
      <c r="N659" s="45"/>
      <c r="O659" s="53"/>
      <c r="P659" s="45"/>
      <c r="Q659" s="53"/>
      <c r="R659" s="45"/>
      <c r="S659" s="53"/>
      <c r="T659" s="45"/>
      <c r="U659" s="53"/>
      <c r="V659" s="45"/>
      <c r="W659" s="53"/>
      <c r="X659" s="45"/>
      <c r="Y659" s="45"/>
      <c r="Z659" s="45"/>
      <c r="AA659" s="45"/>
      <c r="AB659" s="45"/>
      <c r="AC659" s="45"/>
      <c r="AD659" s="45"/>
      <c r="AE659" s="45"/>
      <c r="AF659" s="45"/>
      <c r="AG659" s="45"/>
      <c r="AH659" s="45"/>
      <c r="AI659" s="2"/>
    </row>
    <row r="660" spans="6:35" x14ac:dyDescent="0.2">
      <c r="F660" s="45"/>
      <c r="G660" s="53"/>
      <c r="H660" s="45"/>
      <c r="I660" s="53"/>
      <c r="J660" s="45"/>
      <c r="K660" s="53"/>
      <c r="L660" s="45"/>
      <c r="M660" s="53"/>
      <c r="N660" s="45"/>
      <c r="O660" s="53"/>
      <c r="P660" s="45"/>
      <c r="Q660" s="53"/>
      <c r="R660" s="45"/>
      <c r="S660" s="53"/>
      <c r="T660" s="45"/>
      <c r="U660" s="53"/>
      <c r="V660" s="45"/>
      <c r="W660" s="53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/>
      <c r="AI660" s="2"/>
    </row>
    <row r="661" spans="6:35" x14ac:dyDescent="0.2">
      <c r="F661" s="45"/>
      <c r="G661" s="53"/>
      <c r="H661" s="45"/>
      <c r="I661" s="53"/>
      <c r="J661" s="45"/>
      <c r="K661" s="53"/>
      <c r="L661" s="45"/>
      <c r="M661" s="53"/>
      <c r="N661" s="45"/>
      <c r="O661" s="53"/>
      <c r="P661" s="45"/>
      <c r="Q661" s="53"/>
      <c r="R661" s="45"/>
      <c r="S661" s="53"/>
      <c r="T661" s="45"/>
      <c r="U661" s="53"/>
      <c r="V661" s="45"/>
      <c r="W661" s="53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2"/>
    </row>
    <row r="662" spans="6:35" x14ac:dyDescent="0.2">
      <c r="F662" s="45"/>
      <c r="G662" s="53"/>
      <c r="H662" s="45"/>
      <c r="I662" s="53"/>
      <c r="J662" s="45"/>
      <c r="K662" s="53"/>
      <c r="L662" s="45"/>
      <c r="M662" s="53"/>
      <c r="N662" s="45"/>
      <c r="O662" s="53"/>
      <c r="P662" s="45"/>
      <c r="Q662" s="53"/>
      <c r="R662" s="45"/>
      <c r="S662" s="53"/>
      <c r="T662" s="45"/>
      <c r="U662" s="53"/>
      <c r="V662" s="45"/>
      <c r="W662" s="53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2"/>
    </row>
    <row r="663" spans="6:35" x14ac:dyDescent="0.2">
      <c r="F663" s="45"/>
      <c r="G663" s="53"/>
      <c r="H663" s="45"/>
      <c r="I663" s="53"/>
      <c r="J663" s="45"/>
      <c r="K663" s="53"/>
      <c r="L663" s="45"/>
      <c r="M663" s="53"/>
      <c r="N663" s="45"/>
      <c r="O663" s="53"/>
      <c r="P663" s="45"/>
      <c r="Q663" s="53"/>
      <c r="R663" s="45"/>
      <c r="S663" s="53"/>
      <c r="T663" s="45"/>
      <c r="U663" s="53"/>
      <c r="V663" s="45"/>
      <c r="W663" s="53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2"/>
    </row>
    <row r="664" spans="6:35" x14ac:dyDescent="0.2">
      <c r="F664" s="45"/>
      <c r="G664" s="53"/>
      <c r="H664" s="45"/>
      <c r="I664" s="53"/>
      <c r="J664" s="45"/>
      <c r="K664" s="53"/>
      <c r="L664" s="45"/>
      <c r="M664" s="53"/>
      <c r="N664" s="45"/>
      <c r="O664" s="53"/>
      <c r="P664" s="45"/>
      <c r="Q664" s="53"/>
      <c r="R664" s="45"/>
      <c r="S664" s="53"/>
      <c r="T664" s="45"/>
      <c r="U664" s="53"/>
      <c r="V664" s="45"/>
      <c r="W664" s="53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2"/>
    </row>
    <row r="665" spans="6:35" x14ac:dyDescent="0.2">
      <c r="F665" s="45"/>
      <c r="G665" s="53"/>
      <c r="H665" s="45"/>
      <c r="I665" s="53"/>
      <c r="J665" s="45"/>
      <c r="K665" s="53"/>
      <c r="L665" s="45"/>
      <c r="M665" s="53"/>
      <c r="N665" s="45"/>
      <c r="O665" s="53"/>
      <c r="P665" s="45"/>
      <c r="Q665" s="53"/>
      <c r="R665" s="45"/>
      <c r="S665" s="53"/>
      <c r="T665" s="45"/>
      <c r="U665" s="53"/>
      <c r="V665" s="45"/>
      <c r="W665" s="53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2"/>
    </row>
    <row r="666" spans="6:35" x14ac:dyDescent="0.2">
      <c r="F666" s="45"/>
      <c r="G666" s="53"/>
      <c r="H666" s="45"/>
      <c r="I666" s="53"/>
      <c r="J666" s="45"/>
      <c r="K666" s="53"/>
      <c r="L666" s="45"/>
      <c r="M666" s="53"/>
      <c r="N666" s="45"/>
      <c r="O666" s="53"/>
      <c r="P666" s="45"/>
      <c r="Q666" s="53"/>
      <c r="R666" s="45"/>
      <c r="S666" s="53"/>
      <c r="T666" s="45"/>
      <c r="U666" s="53"/>
      <c r="V666" s="45"/>
      <c r="W666" s="53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2"/>
    </row>
    <row r="667" spans="6:35" x14ac:dyDescent="0.2">
      <c r="F667" s="45"/>
      <c r="G667" s="53"/>
      <c r="H667" s="45"/>
      <c r="I667" s="53"/>
      <c r="J667" s="45"/>
      <c r="K667" s="53"/>
      <c r="L667" s="45"/>
      <c r="M667" s="53"/>
      <c r="N667" s="45"/>
      <c r="O667" s="53"/>
      <c r="P667" s="45"/>
      <c r="Q667" s="53"/>
      <c r="R667" s="45"/>
      <c r="S667" s="53"/>
      <c r="T667" s="45"/>
      <c r="U667" s="53"/>
      <c r="V667" s="45"/>
      <c r="W667" s="53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2"/>
    </row>
    <row r="668" spans="6:35" x14ac:dyDescent="0.2">
      <c r="F668" s="45"/>
      <c r="G668" s="53"/>
      <c r="H668" s="45"/>
      <c r="I668" s="53"/>
      <c r="J668" s="45"/>
      <c r="K668" s="53"/>
      <c r="L668" s="45"/>
      <c r="M668" s="53"/>
      <c r="N668" s="45"/>
      <c r="O668" s="53"/>
      <c r="P668" s="45"/>
      <c r="Q668" s="53"/>
      <c r="R668" s="45"/>
      <c r="S668" s="53"/>
      <c r="T668" s="45"/>
      <c r="U668" s="53"/>
      <c r="V668" s="45"/>
      <c r="W668" s="53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  <c r="AI668" s="2"/>
    </row>
    <row r="669" spans="6:35" x14ac:dyDescent="0.2">
      <c r="F669" s="45"/>
      <c r="G669" s="53"/>
      <c r="H669" s="45"/>
      <c r="I669" s="53"/>
      <c r="J669" s="45"/>
      <c r="K669" s="53"/>
      <c r="L669" s="45"/>
      <c r="M669" s="53"/>
      <c r="N669" s="45"/>
      <c r="O669" s="53"/>
      <c r="P669" s="45"/>
      <c r="Q669" s="53"/>
      <c r="R669" s="45"/>
      <c r="S669" s="53"/>
      <c r="T669" s="45"/>
      <c r="U669" s="53"/>
      <c r="V669" s="45"/>
      <c r="W669" s="53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2"/>
    </row>
    <row r="670" spans="6:35" x14ac:dyDescent="0.2">
      <c r="F670" s="45"/>
      <c r="G670" s="53"/>
      <c r="H670" s="45"/>
      <c r="I670" s="53"/>
      <c r="J670" s="45"/>
      <c r="K670" s="53"/>
      <c r="L670" s="45"/>
      <c r="M670" s="53"/>
      <c r="N670" s="45"/>
      <c r="O670" s="53"/>
      <c r="P670" s="45"/>
      <c r="Q670" s="53"/>
      <c r="R670" s="45"/>
      <c r="S670" s="53"/>
      <c r="T670" s="45"/>
      <c r="U670" s="53"/>
      <c r="V670" s="45"/>
      <c r="W670" s="53"/>
      <c r="X670" s="45"/>
      <c r="Y670" s="45"/>
      <c r="Z670" s="45"/>
      <c r="AA670" s="45"/>
      <c r="AB670" s="45"/>
      <c r="AC670" s="45"/>
      <c r="AD670" s="45"/>
      <c r="AE670" s="45"/>
      <c r="AF670" s="45"/>
      <c r="AG670" s="45"/>
      <c r="AH670" s="45"/>
      <c r="AI670" s="2"/>
    </row>
    <row r="671" spans="6:35" x14ac:dyDescent="0.2">
      <c r="F671" s="45"/>
      <c r="G671" s="53"/>
      <c r="H671" s="45"/>
      <c r="I671" s="53"/>
      <c r="J671" s="45"/>
      <c r="K671" s="53"/>
      <c r="L671" s="45"/>
      <c r="M671" s="53"/>
      <c r="N671" s="45"/>
      <c r="O671" s="53"/>
      <c r="P671" s="45"/>
      <c r="Q671" s="53"/>
      <c r="R671" s="45"/>
      <c r="S671" s="53"/>
      <c r="T671" s="45"/>
      <c r="U671" s="53"/>
      <c r="V671" s="45"/>
      <c r="W671" s="53"/>
      <c r="X671" s="45"/>
      <c r="Y671" s="45"/>
      <c r="Z671" s="45"/>
      <c r="AA671" s="45"/>
      <c r="AB671" s="45"/>
      <c r="AC671" s="45"/>
      <c r="AD671" s="45"/>
      <c r="AE671" s="45"/>
      <c r="AF671" s="45"/>
      <c r="AG671" s="45"/>
      <c r="AH671" s="45"/>
      <c r="AI671" s="2"/>
    </row>
    <row r="672" spans="6:35" x14ac:dyDescent="0.2">
      <c r="F672" s="45"/>
      <c r="G672" s="53"/>
      <c r="H672" s="45"/>
      <c r="I672" s="53"/>
      <c r="J672" s="45"/>
      <c r="K672" s="53"/>
      <c r="L672" s="45"/>
      <c r="M672" s="53"/>
      <c r="N672" s="45"/>
      <c r="O672" s="53"/>
      <c r="P672" s="45"/>
      <c r="Q672" s="53"/>
      <c r="R672" s="45"/>
      <c r="S672" s="53"/>
      <c r="T672" s="45"/>
      <c r="U672" s="53"/>
      <c r="V672" s="45"/>
      <c r="W672" s="53"/>
      <c r="X672" s="45"/>
      <c r="Y672" s="45"/>
      <c r="Z672" s="45"/>
      <c r="AA672" s="45"/>
      <c r="AB672" s="45"/>
      <c r="AC672" s="45"/>
      <c r="AD672" s="45"/>
      <c r="AE672" s="45"/>
      <c r="AF672" s="45"/>
      <c r="AG672" s="45"/>
      <c r="AH672" s="45"/>
      <c r="AI672" s="2"/>
    </row>
    <row r="673" spans="6:35" x14ac:dyDescent="0.2">
      <c r="F673" s="45"/>
      <c r="G673" s="53"/>
      <c r="H673" s="45"/>
      <c r="I673" s="53"/>
      <c r="J673" s="45"/>
      <c r="K673" s="53"/>
      <c r="L673" s="45"/>
      <c r="M673" s="53"/>
      <c r="N673" s="45"/>
      <c r="O673" s="53"/>
      <c r="P673" s="45"/>
      <c r="Q673" s="53"/>
      <c r="R673" s="45"/>
      <c r="S673" s="53"/>
      <c r="T673" s="45"/>
      <c r="U673" s="53"/>
      <c r="V673" s="45"/>
      <c r="W673" s="53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  <c r="AI673" s="2"/>
    </row>
    <row r="674" spans="6:35" x14ac:dyDescent="0.2">
      <c r="F674" s="45"/>
      <c r="G674" s="53"/>
      <c r="H674" s="45"/>
      <c r="I674" s="53"/>
      <c r="J674" s="45"/>
      <c r="K674" s="53"/>
      <c r="L674" s="45"/>
      <c r="M674" s="53"/>
      <c r="N674" s="45"/>
      <c r="O674" s="53"/>
      <c r="P674" s="45"/>
      <c r="Q674" s="53"/>
      <c r="R674" s="45"/>
      <c r="S674" s="53"/>
      <c r="T674" s="45"/>
      <c r="U674" s="53"/>
      <c r="V674" s="45"/>
      <c r="W674" s="53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  <c r="AI674" s="2"/>
    </row>
    <row r="675" spans="6:35" x14ac:dyDescent="0.2">
      <c r="F675" s="45"/>
      <c r="G675" s="53"/>
      <c r="H675" s="45"/>
      <c r="I675" s="53"/>
      <c r="J675" s="45"/>
      <c r="K675" s="53"/>
      <c r="L675" s="45"/>
      <c r="M675" s="53"/>
      <c r="N675" s="45"/>
      <c r="O675" s="53"/>
      <c r="P675" s="45"/>
      <c r="Q675" s="53"/>
      <c r="R675" s="45"/>
      <c r="S675" s="53"/>
      <c r="T675" s="45"/>
      <c r="U675" s="53"/>
      <c r="V675" s="45"/>
      <c r="W675" s="53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</row>
    <row r="676" spans="6:35" x14ac:dyDescent="0.2">
      <c r="F676" s="45"/>
      <c r="G676" s="53"/>
      <c r="H676" s="45"/>
      <c r="I676" s="53"/>
      <c r="J676" s="45"/>
      <c r="K676" s="53"/>
      <c r="L676" s="45"/>
      <c r="M676" s="53"/>
      <c r="N676" s="45"/>
      <c r="O676" s="53"/>
      <c r="P676" s="45"/>
      <c r="Q676" s="53"/>
      <c r="R676" s="45"/>
      <c r="S676" s="53"/>
      <c r="T676" s="45"/>
      <c r="U676" s="53"/>
      <c r="V676" s="45"/>
      <c r="W676" s="53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</row>
    <row r="677" spans="6:35" x14ac:dyDescent="0.2">
      <c r="F677" s="45"/>
      <c r="G677" s="53"/>
      <c r="H677" s="45"/>
      <c r="I677" s="53"/>
      <c r="J677" s="45"/>
      <c r="K677" s="53"/>
      <c r="L677" s="45"/>
      <c r="M677" s="53"/>
      <c r="N677" s="45"/>
      <c r="O677" s="53"/>
      <c r="P677" s="45"/>
      <c r="Q677" s="53"/>
      <c r="R677" s="45"/>
      <c r="S677" s="53"/>
      <c r="T677" s="45"/>
      <c r="U677" s="53"/>
      <c r="V677" s="45"/>
      <c r="W677" s="53"/>
      <c r="X677" s="45"/>
      <c r="Y677" s="45"/>
      <c r="Z677" s="45"/>
      <c r="AA677" s="45"/>
      <c r="AB677" s="45"/>
      <c r="AC677" s="45"/>
      <c r="AD677" s="45"/>
      <c r="AE677" s="45"/>
      <c r="AF677" s="45"/>
      <c r="AG677" s="45"/>
      <c r="AH677" s="45"/>
    </row>
    <row r="678" spans="6:35" x14ac:dyDescent="0.2">
      <c r="F678" s="45"/>
      <c r="G678" s="53"/>
      <c r="H678" s="45"/>
      <c r="I678" s="53"/>
      <c r="J678" s="45"/>
      <c r="K678" s="53"/>
      <c r="L678" s="45"/>
      <c r="M678" s="53"/>
      <c r="N678" s="45"/>
      <c r="O678" s="53"/>
      <c r="P678" s="45"/>
      <c r="Q678" s="53"/>
      <c r="R678" s="45"/>
      <c r="S678" s="53"/>
      <c r="T678" s="45"/>
      <c r="U678" s="53"/>
      <c r="V678" s="45"/>
      <c r="W678" s="53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</row>
    <row r="679" spans="6:35" x14ac:dyDescent="0.2">
      <c r="F679" s="45"/>
      <c r="G679" s="53"/>
      <c r="H679" s="45"/>
      <c r="I679" s="53"/>
      <c r="J679" s="45"/>
      <c r="K679" s="53"/>
      <c r="L679" s="45"/>
      <c r="M679" s="53"/>
      <c r="N679" s="45"/>
      <c r="O679" s="53"/>
      <c r="P679" s="45"/>
      <c r="Q679" s="53"/>
      <c r="R679" s="45"/>
      <c r="S679" s="53"/>
      <c r="T679" s="45"/>
      <c r="U679" s="53"/>
      <c r="V679" s="45"/>
      <c r="W679" s="53"/>
      <c r="X679" s="45"/>
      <c r="Y679" s="45"/>
      <c r="Z679" s="45"/>
      <c r="AA679" s="45"/>
      <c r="AB679" s="45"/>
      <c r="AC679" s="45"/>
      <c r="AD679" s="45"/>
      <c r="AE679" s="45"/>
      <c r="AF679" s="45"/>
      <c r="AG679" s="45"/>
      <c r="AH679" s="45"/>
    </row>
    <row r="680" spans="6:35" x14ac:dyDescent="0.2">
      <c r="F680" s="45"/>
      <c r="G680" s="53"/>
      <c r="H680" s="45"/>
      <c r="I680" s="53"/>
      <c r="J680" s="45"/>
      <c r="K680" s="53"/>
      <c r="L680" s="45"/>
      <c r="M680" s="53"/>
      <c r="N680" s="45"/>
      <c r="O680" s="53"/>
      <c r="P680" s="45"/>
      <c r="Q680" s="53"/>
      <c r="R680" s="45"/>
      <c r="S680" s="53"/>
      <c r="T680" s="45"/>
      <c r="U680" s="53"/>
      <c r="V680" s="45"/>
      <c r="W680" s="53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45"/>
    </row>
    <row r="681" spans="6:35" x14ac:dyDescent="0.2">
      <c r="F681" s="45"/>
      <c r="G681" s="53"/>
      <c r="H681" s="45"/>
      <c r="I681" s="53"/>
      <c r="J681" s="45"/>
      <c r="K681" s="53"/>
      <c r="L681" s="45"/>
      <c r="M681" s="53"/>
      <c r="N681" s="45"/>
      <c r="O681" s="53"/>
      <c r="P681" s="45"/>
      <c r="Q681" s="53"/>
      <c r="R681" s="45"/>
      <c r="S681" s="53"/>
      <c r="T681" s="45"/>
      <c r="U681" s="53"/>
      <c r="V681" s="45"/>
      <c r="W681" s="53"/>
      <c r="X681" s="45"/>
      <c r="Y681" s="45"/>
      <c r="Z681" s="45"/>
      <c r="AA681" s="45"/>
      <c r="AB681" s="45"/>
      <c r="AC681" s="45"/>
      <c r="AD681" s="45"/>
      <c r="AE681" s="45"/>
      <c r="AF681" s="45"/>
      <c r="AG681" s="45"/>
      <c r="AH681" s="45"/>
    </row>
    <row r="682" spans="6:35" x14ac:dyDescent="0.2">
      <c r="F682" s="45"/>
      <c r="G682" s="53"/>
      <c r="H682" s="45"/>
      <c r="I682" s="53"/>
      <c r="J682" s="45"/>
      <c r="K682" s="53"/>
      <c r="L682" s="45"/>
      <c r="M682" s="53"/>
      <c r="N682" s="45"/>
      <c r="O682" s="53"/>
      <c r="P682" s="45"/>
      <c r="Q682" s="53"/>
      <c r="R682" s="45"/>
      <c r="S682" s="53"/>
      <c r="T682" s="45"/>
      <c r="U682" s="53"/>
      <c r="V682" s="45"/>
      <c r="W682" s="53"/>
      <c r="X682" s="45"/>
      <c r="Y682" s="45"/>
      <c r="Z682" s="45"/>
      <c r="AA682" s="45"/>
      <c r="AB682" s="45"/>
      <c r="AC682" s="45"/>
      <c r="AD682" s="45"/>
      <c r="AE682" s="45"/>
      <c r="AF682" s="45"/>
      <c r="AG682" s="45"/>
      <c r="AH682" s="45"/>
    </row>
    <row r="683" spans="6:35" x14ac:dyDescent="0.2">
      <c r="F683" s="45"/>
      <c r="G683" s="53"/>
      <c r="H683" s="45"/>
      <c r="I683" s="53"/>
      <c r="J683" s="45"/>
      <c r="K683" s="53"/>
      <c r="L683" s="45"/>
      <c r="M683" s="53"/>
      <c r="N683" s="45"/>
      <c r="O683" s="53"/>
      <c r="P683" s="45"/>
      <c r="Q683" s="53"/>
      <c r="R683" s="45"/>
      <c r="S683" s="53"/>
      <c r="T683" s="45"/>
      <c r="U683" s="53"/>
      <c r="V683" s="45"/>
      <c r="W683" s="53"/>
      <c r="X683" s="45"/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</row>
    <row r="684" spans="6:35" x14ac:dyDescent="0.2">
      <c r="F684" s="45"/>
      <c r="G684" s="53"/>
      <c r="H684" s="45"/>
      <c r="I684" s="53"/>
      <c r="J684" s="45"/>
      <c r="K684" s="53"/>
      <c r="L684" s="45"/>
      <c r="M684" s="53"/>
      <c r="N684" s="45"/>
      <c r="O684" s="53"/>
      <c r="P684" s="45"/>
      <c r="Q684" s="53"/>
      <c r="R684" s="45"/>
      <c r="S684" s="53"/>
      <c r="T684" s="45"/>
      <c r="U684" s="53"/>
      <c r="V684" s="45"/>
      <c r="W684" s="53"/>
      <c r="X684" s="45"/>
      <c r="Y684" s="45"/>
      <c r="Z684" s="45"/>
      <c r="AA684" s="45"/>
      <c r="AB684" s="45"/>
      <c r="AC684" s="45"/>
      <c r="AD684" s="45"/>
      <c r="AE684" s="45"/>
      <c r="AF684" s="45"/>
      <c r="AG684" s="45"/>
      <c r="AH684" s="45"/>
    </row>
    <row r="685" spans="6:35" x14ac:dyDescent="0.2">
      <c r="F685" s="45"/>
      <c r="G685" s="53"/>
      <c r="H685" s="45"/>
      <c r="I685" s="53"/>
      <c r="J685" s="45"/>
      <c r="K685" s="53"/>
      <c r="L685" s="45"/>
      <c r="M685" s="53"/>
      <c r="N685" s="45"/>
      <c r="O685" s="53"/>
      <c r="P685" s="45"/>
      <c r="Q685" s="53"/>
      <c r="R685" s="45"/>
      <c r="S685" s="53"/>
      <c r="T685" s="45"/>
      <c r="U685" s="53"/>
      <c r="V685" s="45"/>
      <c r="W685" s="53"/>
      <c r="X685" s="45"/>
      <c r="Y685" s="45"/>
      <c r="Z685" s="45"/>
      <c r="AA685" s="45"/>
      <c r="AB685" s="45"/>
      <c r="AC685" s="45"/>
      <c r="AD685" s="45"/>
      <c r="AE685" s="45"/>
      <c r="AF685" s="45"/>
      <c r="AG685" s="45"/>
      <c r="AH685" s="45"/>
    </row>
    <row r="686" spans="6:35" x14ac:dyDescent="0.2">
      <c r="F686" s="45"/>
      <c r="G686" s="53"/>
      <c r="H686" s="45"/>
      <c r="I686" s="53"/>
      <c r="J686" s="45"/>
      <c r="K686" s="53"/>
      <c r="L686" s="45"/>
      <c r="M686" s="53"/>
      <c r="N686" s="45"/>
      <c r="O686" s="53"/>
      <c r="P686" s="45"/>
      <c r="Q686" s="53"/>
      <c r="R686" s="45"/>
      <c r="S686" s="53"/>
      <c r="T686" s="45"/>
      <c r="U686" s="53"/>
      <c r="V686" s="45"/>
      <c r="W686" s="53"/>
      <c r="X686" s="45"/>
      <c r="Y686" s="45"/>
      <c r="Z686" s="45"/>
      <c r="AA686" s="45"/>
      <c r="AB686" s="45"/>
      <c r="AC686" s="45"/>
      <c r="AD686" s="45"/>
      <c r="AE686" s="45"/>
      <c r="AF686" s="45"/>
      <c r="AG686" s="45"/>
      <c r="AH686" s="45"/>
    </row>
    <row r="687" spans="6:35" x14ac:dyDescent="0.2">
      <c r="F687" s="45"/>
      <c r="G687" s="53"/>
      <c r="H687" s="45"/>
      <c r="I687" s="53"/>
      <c r="J687" s="45"/>
      <c r="K687" s="53"/>
      <c r="L687" s="45"/>
      <c r="M687" s="53"/>
      <c r="N687" s="45"/>
      <c r="O687" s="53"/>
      <c r="P687" s="45"/>
      <c r="Q687" s="53"/>
      <c r="R687" s="45"/>
      <c r="S687" s="53"/>
      <c r="T687" s="45"/>
      <c r="U687" s="53"/>
      <c r="V687" s="45"/>
      <c r="W687" s="53"/>
      <c r="X687" s="45"/>
      <c r="Y687" s="45"/>
      <c r="Z687" s="45"/>
      <c r="AA687" s="45"/>
      <c r="AB687" s="45"/>
      <c r="AC687" s="45"/>
      <c r="AD687" s="45"/>
      <c r="AE687" s="45"/>
      <c r="AF687" s="45"/>
      <c r="AG687" s="45"/>
      <c r="AH687" s="45"/>
    </row>
    <row r="688" spans="6:35" x14ac:dyDescent="0.2">
      <c r="F688" s="45"/>
      <c r="G688" s="53"/>
      <c r="H688" s="45"/>
      <c r="I688" s="53"/>
      <c r="J688" s="45"/>
      <c r="K688" s="53"/>
      <c r="L688" s="45"/>
      <c r="M688" s="53"/>
      <c r="N688" s="45"/>
      <c r="O688" s="53"/>
      <c r="P688" s="45"/>
      <c r="Q688" s="53"/>
      <c r="R688" s="45"/>
      <c r="S688" s="53"/>
      <c r="T688" s="45"/>
      <c r="U688" s="53"/>
      <c r="V688" s="45"/>
      <c r="W688" s="53"/>
      <c r="X688" s="45"/>
      <c r="Y688" s="45"/>
      <c r="Z688" s="45"/>
      <c r="AA688" s="45"/>
      <c r="AB688" s="45"/>
      <c r="AC688" s="45"/>
      <c r="AD688" s="45"/>
      <c r="AE688" s="45"/>
      <c r="AF688" s="45"/>
      <c r="AG688" s="45"/>
      <c r="AH688" s="45"/>
    </row>
    <row r="689" spans="6:34" x14ac:dyDescent="0.2">
      <c r="F689" s="45"/>
      <c r="G689" s="53"/>
      <c r="H689" s="45"/>
      <c r="I689" s="53"/>
      <c r="J689" s="45"/>
      <c r="K689" s="53"/>
      <c r="L689" s="45"/>
      <c r="M689" s="53"/>
      <c r="N689" s="45"/>
      <c r="O689" s="53"/>
      <c r="P689" s="45"/>
      <c r="Q689" s="53"/>
      <c r="R689" s="45"/>
      <c r="S689" s="53"/>
      <c r="T689" s="45"/>
      <c r="U689" s="53"/>
      <c r="V689" s="45"/>
      <c r="W689" s="53"/>
      <c r="X689" s="45"/>
      <c r="Y689" s="45"/>
      <c r="Z689" s="45"/>
      <c r="AA689" s="45"/>
      <c r="AB689" s="45"/>
      <c r="AC689" s="45"/>
      <c r="AD689" s="45"/>
      <c r="AE689" s="45"/>
      <c r="AF689" s="45"/>
      <c r="AG689" s="45"/>
      <c r="AH689" s="45"/>
    </row>
    <row r="690" spans="6:34" x14ac:dyDescent="0.2">
      <c r="F690" s="45"/>
      <c r="G690" s="53"/>
      <c r="H690" s="45"/>
      <c r="I690" s="53"/>
      <c r="J690" s="45"/>
      <c r="K690" s="53"/>
      <c r="L690" s="45"/>
      <c r="M690" s="53"/>
      <c r="N690" s="45"/>
      <c r="O690" s="53"/>
      <c r="P690" s="45"/>
      <c r="Q690" s="53"/>
      <c r="R690" s="45"/>
      <c r="S690" s="53"/>
      <c r="T690" s="45"/>
      <c r="U690" s="53"/>
      <c r="V690" s="45"/>
      <c r="W690" s="53"/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</row>
    <row r="691" spans="6:34" x14ac:dyDescent="0.2">
      <c r="F691" s="45"/>
      <c r="G691" s="53"/>
      <c r="H691" s="45"/>
      <c r="I691" s="53"/>
      <c r="J691" s="45"/>
      <c r="K691" s="53"/>
      <c r="L691" s="45"/>
      <c r="M691" s="53"/>
      <c r="N691" s="45"/>
      <c r="O691" s="53"/>
      <c r="P691" s="45"/>
      <c r="Q691" s="53"/>
      <c r="R691" s="45"/>
      <c r="S691" s="53"/>
      <c r="T691" s="45"/>
      <c r="U691" s="53"/>
      <c r="V691" s="45"/>
      <c r="W691" s="53"/>
      <c r="X691" s="45"/>
      <c r="Y691" s="45"/>
      <c r="Z691" s="45"/>
      <c r="AA691" s="45"/>
      <c r="AB691" s="45"/>
      <c r="AC691" s="45"/>
      <c r="AD691" s="45"/>
      <c r="AE691" s="45"/>
      <c r="AF691" s="45"/>
      <c r="AG691" s="45"/>
      <c r="AH691" s="45"/>
    </row>
    <row r="692" spans="6:34" x14ac:dyDescent="0.2">
      <c r="F692" s="45"/>
      <c r="G692" s="53"/>
      <c r="H692" s="45"/>
      <c r="I692" s="53"/>
      <c r="J692" s="45"/>
      <c r="K692" s="53"/>
      <c r="L692" s="45"/>
      <c r="M692" s="53"/>
      <c r="N692" s="45"/>
      <c r="O692" s="53"/>
      <c r="P692" s="45"/>
      <c r="Q692" s="53"/>
      <c r="R692" s="45"/>
      <c r="S692" s="53"/>
      <c r="T692" s="45"/>
      <c r="U692" s="53"/>
      <c r="V692" s="45"/>
      <c r="W692" s="53"/>
      <c r="X692" s="45"/>
      <c r="Y692" s="45"/>
      <c r="Z692" s="45"/>
      <c r="AA692" s="45"/>
      <c r="AB692" s="45"/>
      <c r="AC692" s="45"/>
      <c r="AD692" s="45"/>
      <c r="AE692" s="45"/>
      <c r="AF692" s="45"/>
      <c r="AG692" s="45"/>
      <c r="AH692" s="45"/>
    </row>
    <row r="693" spans="6:34" x14ac:dyDescent="0.2">
      <c r="F693" s="45"/>
      <c r="G693" s="53"/>
      <c r="H693" s="45"/>
      <c r="I693" s="53"/>
      <c r="J693" s="45"/>
      <c r="K693" s="53"/>
      <c r="L693" s="45"/>
      <c r="M693" s="53"/>
      <c r="N693" s="45"/>
      <c r="O693" s="53"/>
      <c r="P693" s="45"/>
      <c r="Q693" s="53"/>
      <c r="R693" s="45"/>
      <c r="S693" s="53"/>
      <c r="T693" s="45"/>
      <c r="U693" s="53"/>
      <c r="V693" s="45"/>
      <c r="W693" s="53"/>
      <c r="X693" s="45"/>
      <c r="Y693" s="45"/>
      <c r="Z693" s="45"/>
      <c r="AA693" s="45"/>
      <c r="AB693" s="45"/>
      <c r="AC693" s="45"/>
      <c r="AD693" s="45"/>
      <c r="AE693" s="45"/>
      <c r="AF693" s="45"/>
      <c r="AG693" s="45"/>
      <c r="AH693" s="45"/>
    </row>
    <row r="694" spans="6:34" x14ac:dyDescent="0.2">
      <c r="F694" s="45"/>
      <c r="G694" s="53"/>
      <c r="H694" s="45"/>
      <c r="I694" s="53"/>
      <c r="J694" s="45"/>
      <c r="K694" s="53"/>
      <c r="L694" s="45"/>
      <c r="M694" s="53"/>
      <c r="N694" s="45"/>
      <c r="O694" s="53"/>
      <c r="P694" s="45"/>
      <c r="Q694" s="53"/>
      <c r="R694" s="45"/>
      <c r="S694" s="53"/>
      <c r="T694" s="45"/>
      <c r="U694" s="53"/>
      <c r="V694" s="45"/>
      <c r="W694" s="53"/>
      <c r="X694" s="45"/>
      <c r="Y694" s="45"/>
      <c r="Z694" s="45"/>
      <c r="AA694" s="45"/>
      <c r="AB694" s="45"/>
      <c r="AC694" s="45"/>
      <c r="AD694" s="45"/>
      <c r="AE694" s="45"/>
      <c r="AF694" s="45"/>
      <c r="AG694" s="45"/>
      <c r="AH694" s="45"/>
    </row>
    <row r="695" spans="6:34" x14ac:dyDescent="0.2">
      <c r="F695" s="45"/>
      <c r="G695" s="53"/>
      <c r="H695" s="45"/>
      <c r="I695" s="53"/>
      <c r="J695" s="45"/>
      <c r="K695" s="53"/>
      <c r="L695" s="45"/>
      <c r="M695" s="53"/>
      <c r="N695" s="45"/>
      <c r="O695" s="53"/>
      <c r="P695" s="45"/>
      <c r="Q695" s="53"/>
      <c r="R695" s="45"/>
      <c r="S695" s="53"/>
      <c r="T695" s="45"/>
      <c r="U695" s="53"/>
      <c r="V695" s="45"/>
      <c r="W695" s="53"/>
      <c r="X695" s="45"/>
      <c r="Y695" s="45"/>
      <c r="Z695" s="45"/>
      <c r="AA695" s="45"/>
      <c r="AB695" s="45"/>
      <c r="AC695" s="45"/>
      <c r="AD695" s="45"/>
      <c r="AE695" s="45"/>
      <c r="AF695" s="45"/>
      <c r="AG695" s="45"/>
      <c r="AH695" s="45"/>
    </row>
    <row r="696" spans="6:34" x14ac:dyDescent="0.2">
      <c r="F696" s="45"/>
      <c r="G696" s="53"/>
      <c r="H696" s="45"/>
      <c r="I696" s="53"/>
      <c r="J696" s="45"/>
      <c r="K696" s="53"/>
      <c r="L696" s="45"/>
      <c r="M696" s="53"/>
      <c r="N696" s="45"/>
      <c r="O696" s="53"/>
      <c r="P696" s="45"/>
      <c r="Q696" s="53"/>
      <c r="R696" s="45"/>
      <c r="S696" s="53"/>
      <c r="T696" s="45"/>
      <c r="U696" s="53"/>
      <c r="V696" s="45"/>
      <c r="W696" s="53"/>
      <c r="X696" s="45"/>
      <c r="Y696" s="45"/>
      <c r="Z696" s="45"/>
      <c r="AA696" s="45"/>
      <c r="AB696" s="45"/>
      <c r="AC696" s="45"/>
      <c r="AD696" s="45"/>
      <c r="AE696" s="45"/>
      <c r="AF696" s="45"/>
      <c r="AG696" s="45"/>
      <c r="AH696" s="45"/>
    </row>
    <row r="697" spans="6:34" x14ac:dyDescent="0.2">
      <c r="F697" s="45"/>
      <c r="G697" s="53"/>
      <c r="H697" s="45"/>
      <c r="I697" s="53"/>
      <c r="J697" s="45"/>
      <c r="K697" s="53"/>
      <c r="L697" s="45"/>
      <c r="M697" s="53"/>
      <c r="N697" s="45"/>
      <c r="O697" s="53"/>
      <c r="P697" s="45"/>
      <c r="Q697" s="53"/>
      <c r="R697" s="45"/>
      <c r="S697" s="53"/>
      <c r="T697" s="45"/>
      <c r="U697" s="53"/>
      <c r="V697" s="45"/>
      <c r="W697" s="53"/>
      <c r="X697" s="45"/>
      <c r="Y697" s="45"/>
      <c r="Z697" s="45"/>
      <c r="AA697" s="45"/>
      <c r="AB697" s="45"/>
      <c r="AC697" s="45"/>
      <c r="AD697" s="45"/>
      <c r="AE697" s="45"/>
      <c r="AF697" s="45"/>
      <c r="AG697" s="45"/>
      <c r="AH697" s="45"/>
    </row>
    <row r="698" spans="6:34" x14ac:dyDescent="0.2">
      <c r="F698" s="45"/>
      <c r="G698" s="53"/>
      <c r="H698" s="45"/>
      <c r="I698" s="53"/>
      <c r="J698" s="45"/>
      <c r="K698" s="53"/>
      <c r="L698" s="45"/>
      <c r="M698" s="53"/>
      <c r="N698" s="45"/>
      <c r="O698" s="53"/>
      <c r="P698" s="45"/>
      <c r="Q698" s="53"/>
      <c r="R698" s="45"/>
      <c r="S698" s="53"/>
      <c r="T698" s="45"/>
      <c r="U698" s="53"/>
      <c r="V698" s="45"/>
      <c r="W698" s="53"/>
      <c r="X698" s="45"/>
      <c r="Y698" s="45"/>
      <c r="Z698" s="45"/>
      <c r="AA698" s="45"/>
      <c r="AB698" s="45"/>
      <c r="AC698" s="45"/>
      <c r="AD698" s="45"/>
      <c r="AE698" s="45"/>
      <c r="AF698" s="45"/>
      <c r="AG698" s="45"/>
      <c r="AH698" s="45"/>
    </row>
    <row r="699" spans="6:34" x14ac:dyDescent="0.2">
      <c r="F699" s="45"/>
      <c r="G699" s="53"/>
      <c r="H699" s="45"/>
      <c r="I699" s="53"/>
      <c r="J699" s="45"/>
      <c r="K699" s="53"/>
      <c r="L699" s="45"/>
      <c r="M699" s="53"/>
      <c r="N699" s="45"/>
      <c r="O699" s="53"/>
      <c r="P699" s="45"/>
      <c r="Q699" s="53"/>
      <c r="R699" s="45"/>
      <c r="S699" s="53"/>
      <c r="T699" s="45"/>
      <c r="U699" s="53"/>
      <c r="V699" s="45"/>
      <c r="W699" s="53"/>
      <c r="X699" s="45"/>
      <c r="Y699" s="45"/>
      <c r="Z699" s="45"/>
      <c r="AA699" s="45"/>
      <c r="AB699" s="45"/>
      <c r="AC699" s="45"/>
      <c r="AD699" s="45"/>
      <c r="AE699" s="45"/>
      <c r="AF699" s="45"/>
      <c r="AG699" s="45"/>
      <c r="AH699" s="45"/>
    </row>
    <row r="700" spans="6:34" x14ac:dyDescent="0.2">
      <c r="F700" s="45"/>
      <c r="G700" s="53"/>
      <c r="H700" s="45"/>
      <c r="I700" s="53"/>
      <c r="J700" s="45"/>
      <c r="K700" s="53"/>
      <c r="L700" s="45"/>
      <c r="M700" s="53"/>
      <c r="N700" s="45"/>
      <c r="O700" s="53"/>
      <c r="P700" s="45"/>
      <c r="Q700" s="53"/>
      <c r="R700" s="45"/>
      <c r="S700" s="53"/>
      <c r="T700" s="45"/>
      <c r="U700" s="53"/>
      <c r="V700" s="45"/>
      <c r="W700" s="53"/>
      <c r="X700" s="45"/>
      <c r="Y700" s="45"/>
      <c r="Z700" s="45"/>
      <c r="AA700" s="45"/>
      <c r="AB700" s="45"/>
      <c r="AC700" s="45"/>
      <c r="AD700" s="45"/>
      <c r="AE700" s="45"/>
      <c r="AF700" s="45"/>
      <c r="AG700" s="45"/>
      <c r="AH700" s="45"/>
    </row>
    <row r="701" spans="6:34" x14ac:dyDescent="0.2">
      <c r="F701" s="45"/>
      <c r="G701" s="53"/>
      <c r="H701" s="45"/>
      <c r="I701" s="53"/>
      <c r="J701" s="45"/>
      <c r="K701" s="53"/>
      <c r="L701" s="45"/>
      <c r="M701" s="53"/>
      <c r="N701" s="45"/>
      <c r="O701" s="53"/>
      <c r="P701" s="45"/>
      <c r="Q701" s="53"/>
      <c r="R701" s="45"/>
      <c r="S701" s="53"/>
      <c r="T701" s="45"/>
      <c r="U701" s="53"/>
      <c r="V701" s="45"/>
      <c r="W701" s="53"/>
      <c r="X701" s="45"/>
      <c r="Y701" s="45"/>
      <c r="Z701" s="45"/>
      <c r="AA701" s="45"/>
      <c r="AB701" s="45"/>
      <c r="AC701" s="45"/>
      <c r="AD701" s="45"/>
      <c r="AE701" s="45"/>
      <c r="AF701" s="45"/>
      <c r="AG701" s="45"/>
      <c r="AH701" s="45"/>
    </row>
    <row r="702" spans="6:34" x14ac:dyDescent="0.2">
      <c r="F702" s="45"/>
      <c r="G702" s="53"/>
      <c r="H702" s="45"/>
      <c r="I702" s="53"/>
      <c r="J702" s="45"/>
      <c r="K702" s="53"/>
      <c r="L702" s="45"/>
      <c r="M702" s="53"/>
      <c r="N702" s="45"/>
      <c r="O702" s="53"/>
      <c r="P702" s="45"/>
      <c r="Q702" s="53"/>
      <c r="R702" s="45"/>
      <c r="S702" s="53"/>
      <c r="T702" s="45"/>
      <c r="U702" s="53"/>
      <c r="V702" s="45"/>
      <c r="W702" s="53"/>
      <c r="X702" s="45"/>
      <c r="Y702" s="45"/>
      <c r="Z702" s="45"/>
      <c r="AA702" s="45"/>
      <c r="AB702" s="45"/>
      <c r="AC702" s="45"/>
      <c r="AD702" s="45"/>
      <c r="AE702" s="45"/>
      <c r="AF702" s="45"/>
      <c r="AG702" s="45"/>
      <c r="AH702" s="45"/>
    </row>
    <row r="703" spans="6:34" x14ac:dyDescent="0.2">
      <c r="F703" s="45"/>
      <c r="G703" s="53"/>
      <c r="H703" s="45"/>
      <c r="I703" s="53"/>
      <c r="J703" s="45"/>
      <c r="K703" s="53"/>
      <c r="L703" s="45"/>
      <c r="M703" s="53"/>
      <c r="N703" s="45"/>
      <c r="O703" s="53"/>
      <c r="P703" s="45"/>
      <c r="Q703" s="53"/>
      <c r="R703" s="45"/>
      <c r="S703" s="53"/>
      <c r="T703" s="45"/>
      <c r="U703" s="53"/>
      <c r="V703" s="45"/>
      <c r="W703" s="53"/>
      <c r="X703" s="45"/>
      <c r="Y703" s="45"/>
      <c r="Z703" s="45"/>
      <c r="AA703" s="45"/>
      <c r="AB703" s="45"/>
      <c r="AC703" s="45"/>
      <c r="AD703" s="45"/>
      <c r="AE703" s="45"/>
      <c r="AF703" s="45"/>
      <c r="AG703" s="45"/>
      <c r="AH703" s="45"/>
    </row>
    <row r="704" spans="6:34" x14ac:dyDescent="0.2">
      <c r="F704" s="45"/>
      <c r="G704" s="53"/>
      <c r="H704" s="45"/>
      <c r="I704" s="53"/>
      <c r="J704" s="45"/>
      <c r="K704" s="53"/>
      <c r="L704" s="45"/>
      <c r="M704" s="53"/>
      <c r="N704" s="45"/>
      <c r="O704" s="53"/>
      <c r="P704" s="45"/>
      <c r="Q704" s="53"/>
      <c r="R704" s="45"/>
      <c r="S704" s="53"/>
      <c r="T704" s="45"/>
      <c r="U704" s="53"/>
      <c r="V704" s="45"/>
      <c r="W704" s="53"/>
      <c r="X704" s="45"/>
      <c r="Y704" s="45"/>
      <c r="Z704" s="45"/>
      <c r="AA704" s="45"/>
      <c r="AB704" s="45"/>
      <c r="AC704" s="45"/>
      <c r="AD704" s="45"/>
      <c r="AE704" s="45"/>
      <c r="AF704" s="45"/>
      <c r="AG704" s="45"/>
      <c r="AH704" s="45"/>
    </row>
    <row r="705" spans="6:34" x14ac:dyDescent="0.2">
      <c r="F705" s="45"/>
      <c r="G705" s="53"/>
      <c r="H705" s="45"/>
      <c r="I705" s="53"/>
      <c r="J705" s="45"/>
      <c r="K705" s="53"/>
      <c r="L705" s="45"/>
      <c r="M705" s="53"/>
      <c r="N705" s="45"/>
      <c r="O705" s="53"/>
      <c r="P705" s="45"/>
      <c r="Q705" s="53"/>
      <c r="R705" s="45"/>
      <c r="S705" s="53"/>
      <c r="T705" s="45"/>
      <c r="U705" s="53"/>
      <c r="V705" s="45"/>
      <c r="W705" s="53"/>
      <c r="X705" s="45"/>
      <c r="Y705" s="45"/>
      <c r="Z705" s="45"/>
      <c r="AA705" s="45"/>
      <c r="AB705" s="45"/>
      <c r="AC705" s="45"/>
      <c r="AD705" s="45"/>
      <c r="AE705" s="45"/>
      <c r="AF705" s="45"/>
      <c r="AG705" s="45"/>
      <c r="AH705" s="45"/>
    </row>
    <row r="706" spans="6:34" x14ac:dyDescent="0.2">
      <c r="F706" s="45"/>
      <c r="G706" s="53"/>
      <c r="H706" s="45"/>
      <c r="I706" s="53"/>
      <c r="J706" s="45"/>
      <c r="K706" s="53"/>
      <c r="L706" s="45"/>
      <c r="M706" s="53"/>
      <c r="N706" s="45"/>
      <c r="O706" s="53"/>
      <c r="P706" s="45"/>
      <c r="Q706" s="53"/>
      <c r="R706" s="45"/>
      <c r="S706" s="53"/>
      <c r="T706" s="45"/>
      <c r="U706" s="53"/>
      <c r="V706" s="45"/>
      <c r="W706" s="53"/>
      <c r="X706" s="45"/>
      <c r="Y706" s="45"/>
      <c r="Z706" s="45"/>
      <c r="AA706" s="45"/>
      <c r="AB706" s="45"/>
      <c r="AC706" s="45"/>
      <c r="AD706" s="45"/>
      <c r="AE706" s="45"/>
      <c r="AF706" s="45"/>
      <c r="AG706" s="45"/>
      <c r="AH706" s="45"/>
    </row>
    <row r="707" spans="6:34" x14ac:dyDescent="0.2">
      <c r="F707" s="45"/>
      <c r="G707" s="53"/>
      <c r="H707" s="45"/>
      <c r="I707" s="53"/>
      <c r="J707" s="45"/>
      <c r="K707" s="53"/>
      <c r="L707" s="45"/>
      <c r="M707" s="53"/>
      <c r="N707" s="45"/>
      <c r="O707" s="53"/>
      <c r="P707" s="45"/>
      <c r="Q707" s="53"/>
      <c r="R707" s="45"/>
      <c r="S707" s="53"/>
      <c r="T707" s="45"/>
      <c r="U707" s="53"/>
      <c r="V707" s="45"/>
      <c r="W707" s="53"/>
      <c r="X707" s="45"/>
      <c r="Y707" s="45"/>
      <c r="Z707" s="45"/>
      <c r="AA707" s="45"/>
      <c r="AB707" s="45"/>
      <c r="AC707" s="45"/>
      <c r="AD707" s="45"/>
      <c r="AE707" s="45"/>
      <c r="AF707" s="45"/>
      <c r="AG707" s="45"/>
      <c r="AH707" s="45"/>
    </row>
    <row r="708" spans="6:34" x14ac:dyDescent="0.2">
      <c r="F708" s="45"/>
      <c r="G708" s="53"/>
      <c r="H708" s="45"/>
      <c r="I708" s="53"/>
      <c r="J708" s="45"/>
      <c r="K708" s="53"/>
      <c r="L708" s="45"/>
      <c r="M708" s="53"/>
      <c r="N708" s="45"/>
      <c r="O708" s="53"/>
      <c r="P708" s="45"/>
      <c r="Q708" s="53"/>
      <c r="R708" s="45"/>
      <c r="S708" s="53"/>
      <c r="T708" s="45"/>
      <c r="U708" s="53"/>
      <c r="V708" s="45"/>
      <c r="W708" s="53"/>
      <c r="X708" s="45"/>
      <c r="Y708" s="45"/>
      <c r="Z708" s="45"/>
      <c r="AA708" s="45"/>
      <c r="AB708" s="45"/>
      <c r="AC708" s="45"/>
      <c r="AD708" s="45"/>
      <c r="AE708" s="45"/>
      <c r="AF708" s="45"/>
      <c r="AG708" s="45"/>
      <c r="AH708" s="45"/>
    </row>
    <row r="709" spans="6:34" x14ac:dyDescent="0.2">
      <c r="F709" s="45"/>
      <c r="G709" s="53"/>
      <c r="H709" s="45"/>
      <c r="I709" s="53"/>
      <c r="J709" s="45"/>
      <c r="K709" s="53"/>
      <c r="L709" s="45"/>
      <c r="M709" s="53"/>
      <c r="N709" s="45"/>
      <c r="O709" s="53"/>
      <c r="P709" s="45"/>
      <c r="Q709" s="53"/>
      <c r="R709" s="45"/>
      <c r="S709" s="53"/>
      <c r="T709" s="45"/>
      <c r="U709" s="53"/>
      <c r="V709" s="45"/>
      <c r="W709" s="53"/>
      <c r="X709" s="45"/>
      <c r="Y709" s="45"/>
      <c r="Z709" s="45"/>
      <c r="AA709" s="45"/>
      <c r="AB709" s="45"/>
      <c r="AC709" s="45"/>
      <c r="AD709" s="45"/>
      <c r="AE709" s="45"/>
      <c r="AF709" s="45"/>
      <c r="AG709" s="45"/>
      <c r="AH709" s="45"/>
    </row>
    <row r="710" spans="6:34" x14ac:dyDescent="0.2">
      <c r="F710" s="45"/>
      <c r="G710" s="53"/>
      <c r="H710" s="45"/>
      <c r="I710" s="53"/>
      <c r="J710" s="45"/>
      <c r="K710" s="53"/>
      <c r="L710" s="45"/>
      <c r="M710" s="53"/>
      <c r="N710" s="45"/>
      <c r="O710" s="53"/>
      <c r="P710" s="45"/>
      <c r="Q710" s="53"/>
      <c r="R710" s="45"/>
      <c r="S710" s="53"/>
      <c r="T710" s="45"/>
      <c r="U710" s="53"/>
      <c r="V710" s="45"/>
      <c r="W710" s="53"/>
      <c r="X710" s="45"/>
      <c r="Y710" s="45"/>
      <c r="Z710" s="45"/>
      <c r="AA710" s="45"/>
      <c r="AB710" s="45"/>
      <c r="AC710" s="45"/>
      <c r="AD710" s="45"/>
      <c r="AE710" s="45"/>
      <c r="AF710" s="45"/>
      <c r="AG710" s="45"/>
      <c r="AH710" s="45"/>
    </row>
    <row r="711" spans="6:34" x14ac:dyDescent="0.2">
      <c r="F711" s="45"/>
      <c r="G711" s="53"/>
      <c r="H711" s="45"/>
      <c r="I711" s="53"/>
      <c r="J711" s="45"/>
      <c r="K711" s="53"/>
      <c r="L711" s="45"/>
      <c r="M711" s="53"/>
      <c r="N711" s="45"/>
      <c r="O711" s="53"/>
      <c r="P711" s="45"/>
      <c r="Q711" s="53"/>
      <c r="R711" s="45"/>
      <c r="S711" s="53"/>
      <c r="T711" s="45"/>
      <c r="U711" s="53"/>
      <c r="V711" s="45"/>
      <c r="W711" s="53"/>
      <c r="X711" s="45"/>
      <c r="Y711" s="45"/>
      <c r="Z711" s="45"/>
      <c r="AA711" s="45"/>
      <c r="AB711" s="45"/>
      <c r="AC711" s="45"/>
      <c r="AD711" s="45"/>
      <c r="AE711" s="45"/>
      <c r="AF711" s="45"/>
      <c r="AG711" s="45"/>
      <c r="AH711" s="45"/>
    </row>
    <row r="712" spans="6:34" x14ac:dyDescent="0.2">
      <c r="F712" s="45"/>
      <c r="G712" s="53"/>
      <c r="H712" s="45"/>
      <c r="I712" s="53"/>
      <c r="J712" s="45"/>
      <c r="K712" s="53"/>
      <c r="L712" s="45"/>
      <c r="M712" s="53"/>
      <c r="N712" s="45"/>
      <c r="O712" s="53"/>
      <c r="P712" s="45"/>
      <c r="Q712" s="53"/>
      <c r="R712" s="45"/>
      <c r="S712" s="53"/>
      <c r="T712" s="45"/>
      <c r="U712" s="53"/>
      <c r="V712" s="45"/>
      <c r="W712" s="53"/>
      <c r="X712" s="45"/>
      <c r="Y712" s="45"/>
      <c r="Z712" s="45"/>
      <c r="AA712" s="45"/>
      <c r="AB712" s="45"/>
      <c r="AC712" s="45"/>
      <c r="AD712" s="45"/>
      <c r="AE712" s="45"/>
      <c r="AF712" s="45"/>
      <c r="AG712" s="45"/>
      <c r="AH712" s="45"/>
    </row>
    <row r="713" spans="6:34" x14ac:dyDescent="0.2">
      <c r="F713" s="45"/>
      <c r="G713" s="53"/>
      <c r="H713" s="45"/>
      <c r="I713" s="53"/>
      <c r="J713" s="45"/>
      <c r="K713" s="53"/>
      <c r="L713" s="45"/>
      <c r="M713" s="53"/>
      <c r="N713" s="45"/>
      <c r="O713" s="53"/>
      <c r="P713" s="45"/>
      <c r="Q713" s="53"/>
      <c r="R713" s="45"/>
      <c r="S713" s="53"/>
      <c r="T713" s="45"/>
      <c r="U713" s="53"/>
      <c r="V713" s="45"/>
      <c r="W713" s="53"/>
      <c r="X713" s="45"/>
      <c r="Y713" s="45"/>
      <c r="Z713" s="45"/>
      <c r="AA713" s="45"/>
      <c r="AB713" s="45"/>
      <c r="AC713" s="45"/>
      <c r="AD713" s="45"/>
      <c r="AE713" s="45"/>
      <c r="AF713" s="45"/>
      <c r="AG713" s="45"/>
      <c r="AH713" s="45"/>
    </row>
    <row r="714" spans="6:34" x14ac:dyDescent="0.2">
      <c r="F714" s="45"/>
      <c r="G714" s="53"/>
      <c r="H714" s="45"/>
      <c r="I714" s="53"/>
      <c r="J714" s="45"/>
      <c r="K714" s="53"/>
      <c r="L714" s="45"/>
      <c r="M714" s="53"/>
      <c r="N714" s="45"/>
      <c r="O714" s="53"/>
      <c r="P714" s="45"/>
      <c r="Q714" s="53"/>
      <c r="R714" s="45"/>
      <c r="S714" s="53"/>
      <c r="T714" s="45"/>
      <c r="U714" s="53"/>
      <c r="V714" s="45"/>
      <c r="W714" s="53"/>
      <c r="X714" s="45"/>
      <c r="Y714" s="45"/>
      <c r="Z714" s="45"/>
      <c r="AA714" s="45"/>
      <c r="AB714" s="45"/>
      <c r="AC714" s="45"/>
      <c r="AD714" s="45"/>
      <c r="AE714" s="45"/>
      <c r="AF714" s="45"/>
      <c r="AG714" s="45"/>
      <c r="AH714" s="45"/>
    </row>
    <row r="715" spans="6:34" x14ac:dyDescent="0.2">
      <c r="F715" s="45"/>
      <c r="G715" s="53"/>
      <c r="H715" s="45"/>
      <c r="I715" s="53"/>
      <c r="J715" s="45"/>
      <c r="K715" s="53"/>
      <c r="L715" s="45"/>
      <c r="M715" s="53"/>
      <c r="N715" s="45"/>
      <c r="O715" s="53"/>
      <c r="P715" s="45"/>
      <c r="Q715" s="53"/>
      <c r="R715" s="45"/>
      <c r="S715" s="53"/>
      <c r="T715" s="45"/>
      <c r="U715" s="53"/>
      <c r="V715" s="45"/>
      <c r="W715" s="53"/>
      <c r="X715" s="45"/>
      <c r="Y715" s="45"/>
      <c r="Z715" s="45"/>
      <c r="AA715" s="45"/>
      <c r="AB715" s="45"/>
      <c r="AC715" s="45"/>
      <c r="AD715" s="45"/>
      <c r="AE715" s="45"/>
      <c r="AF715" s="45"/>
      <c r="AG715" s="45"/>
      <c r="AH715" s="45"/>
    </row>
    <row r="716" spans="6:34" x14ac:dyDescent="0.2">
      <c r="F716" s="45"/>
      <c r="G716" s="53"/>
      <c r="H716" s="45"/>
      <c r="I716" s="53"/>
      <c r="J716" s="45"/>
      <c r="K716" s="53"/>
      <c r="L716" s="45"/>
      <c r="M716" s="53"/>
      <c r="N716" s="45"/>
      <c r="O716" s="53"/>
      <c r="P716" s="45"/>
      <c r="Q716" s="53"/>
      <c r="R716" s="45"/>
      <c r="S716" s="53"/>
      <c r="T716" s="45"/>
      <c r="U716" s="53"/>
      <c r="V716" s="45"/>
      <c r="W716" s="53"/>
      <c r="X716" s="45"/>
      <c r="Y716" s="45"/>
      <c r="Z716" s="45"/>
      <c r="AA716" s="45"/>
      <c r="AB716" s="45"/>
      <c r="AC716" s="45"/>
      <c r="AD716" s="45"/>
      <c r="AE716" s="45"/>
      <c r="AF716" s="45"/>
      <c r="AG716" s="45"/>
      <c r="AH716" s="45"/>
    </row>
    <row r="717" spans="6:34" x14ac:dyDescent="0.2">
      <c r="F717" s="45"/>
      <c r="G717" s="53"/>
      <c r="H717" s="45"/>
      <c r="I717" s="53"/>
      <c r="J717" s="45"/>
      <c r="K717" s="53"/>
      <c r="L717" s="45"/>
      <c r="M717" s="53"/>
      <c r="N717" s="45"/>
      <c r="O717" s="53"/>
      <c r="P717" s="45"/>
      <c r="Q717" s="53"/>
      <c r="R717" s="45"/>
      <c r="S717" s="53"/>
      <c r="T717" s="45"/>
      <c r="U717" s="53"/>
      <c r="V717" s="45"/>
      <c r="W717" s="53"/>
      <c r="X717" s="45"/>
      <c r="Y717" s="45"/>
      <c r="Z717" s="45"/>
      <c r="AA717" s="45"/>
      <c r="AB717" s="45"/>
      <c r="AC717" s="45"/>
      <c r="AD717" s="45"/>
      <c r="AE717" s="45"/>
      <c r="AF717" s="45"/>
      <c r="AG717" s="45"/>
      <c r="AH717" s="45"/>
    </row>
    <row r="718" spans="6:34" x14ac:dyDescent="0.2">
      <c r="F718" s="45"/>
      <c r="G718" s="53"/>
      <c r="H718" s="45"/>
      <c r="I718" s="53"/>
      <c r="J718" s="45"/>
      <c r="K718" s="53"/>
      <c r="L718" s="45"/>
      <c r="M718" s="53"/>
      <c r="N718" s="45"/>
      <c r="O718" s="53"/>
      <c r="P718" s="45"/>
      <c r="Q718" s="53"/>
      <c r="R718" s="45"/>
      <c r="S718" s="53"/>
      <c r="T718" s="45"/>
      <c r="U718" s="53"/>
      <c r="V718" s="45"/>
      <c r="W718" s="53"/>
      <c r="X718" s="45"/>
      <c r="Y718" s="45"/>
      <c r="Z718" s="45"/>
      <c r="AA718" s="45"/>
      <c r="AB718" s="45"/>
      <c r="AC718" s="45"/>
      <c r="AD718" s="45"/>
      <c r="AE718" s="45"/>
      <c r="AF718" s="45"/>
      <c r="AG718" s="45"/>
      <c r="AH718" s="45"/>
    </row>
    <row r="719" spans="6:34" x14ac:dyDescent="0.2">
      <c r="F719" s="45"/>
      <c r="G719" s="53"/>
      <c r="H719" s="45"/>
      <c r="I719" s="53"/>
      <c r="J719" s="45"/>
      <c r="K719" s="53"/>
      <c r="L719" s="45"/>
      <c r="M719" s="53"/>
      <c r="N719" s="45"/>
      <c r="O719" s="53"/>
      <c r="P719" s="45"/>
      <c r="Q719" s="53"/>
      <c r="R719" s="45"/>
      <c r="S719" s="53"/>
      <c r="T719" s="45"/>
      <c r="U719" s="53"/>
      <c r="V719" s="45"/>
      <c r="W719" s="53"/>
      <c r="X719" s="45"/>
      <c r="Y719" s="45"/>
      <c r="Z719" s="45"/>
      <c r="AA719" s="45"/>
      <c r="AB719" s="45"/>
      <c r="AC719" s="45"/>
      <c r="AD719" s="45"/>
      <c r="AE719" s="45"/>
      <c r="AF719" s="45"/>
      <c r="AG719" s="45"/>
      <c r="AH719" s="45"/>
    </row>
    <row r="720" spans="6:34" x14ac:dyDescent="0.2">
      <c r="F720" s="45"/>
      <c r="G720" s="53"/>
      <c r="H720" s="45"/>
      <c r="I720" s="53"/>
      <c r="J720" s="45"/>
      <c r="K720" s="53"/>
      <c r="L720" s="45"/>
      <c r="M720" s="53"/>
      <c r="N720" s="45"/>
      <c r="O720" s="53"/>
      <c r="P720" s="45"/>
      <c r="Q720" s="53"/>
      <c r="R720" s="45"/>
      <c r="S720" s="53"/>
      <c r="T720" s="45"/>
      <c r="U720" s="53"/>
      <c r="V720" s="45"/>
      <c r="W720" s="53"/>
      <c r="X720" s="45"/>
      <c r="Y720" s="45"/>
      <c r="Z720" s="45"/>
      <c r="AA720" s="45"/>
      <c r="AB720" s="45"/>
      <c r="AC720" s="45"/>
      <c r="AD720" s="45"/>
      <c r="AE720" s="45"/>
      <c r="AF720" s="45"/>
      <c r="AG720" s="45"/>
      <c r="AH720" s="45"/>
    </row>
    <row r="721" spans="6:34" x14ac:dyDescent="0.2">
      <c r="F721" s="45"/>
      <c r="G721" s="53"/>
      <c r="H721" s="45"/>
      <c r="I721" s="53"/>
      <c r="J721" s="45"/>
      <c r="K721" s="53"/>
      <c r="L721" s="45"/>
      <c r="M721" s="53"/>
      <c r="N721" s="45"/>
      <c r="O721" s="53"/>
      <c r="P721" s="45"/>
      <c r="Q721" s="53"/>
      <c r="R721" s="45"/>
      <c r="S721" s="53"/>
      <c r="T721" s="45"/>
      <c r="U721" s="53"/>
      <c r="V721" s="45"/>
      <c r="W721" s="53"/>
      <c r="X721" s="45"/>
      <c r="Y721" s="45"/>
      <c r="Z721" s="45"/>
      <c r="AA721" s="45"/>
      <c r="AB721" s="45"/>
      <c r="AC721" s="45"/>
      <c r="AD721" s="45"/>
      <c r="AE721" s="45"/>
      <c r="AF721" s="45"/>
      <c r="AG721" s="45"/>
      <c r="AH721" s="45"/>
    </row>
    <row r="722" spans="6:34" x14ac:dyDescent="0.2">
      <c r="F722" s="45"/>
      <c r="G722" s="53"/>
      <c r="H722" s="45"/>
      <c r="I722" s="53"/>
      <c r="J722" s="45"/>
      <c r="K722" s="53"/>
      <c r="L722" s="45"/>
      <c r="M722" s="53"/>
      <c r="N722" s="45"/>
      <c r="O722" s="53"/>
      <c r="P722" s="45"/>
      <c r="Q722" s="53"/>
      <c r="R722" s="45"/>
      <c r="S722" s="53"/>
      <c r="T722" s="45"/>
      <c r="U722" s="53"/>
      <c r="V722" s="45"/>
      <c r="W722" s="53"/>
      <c r="X722" s="45"/>
      <c r="Y722" s="45"/>
      <c r="Z722" s="45"/>
      <c r="AA722" s="45"/>
      <c r="AB722" s="45"/>
      <c r="AC722" s="45"/>
      <c r="AD722" s="45"/>
      <c r="AE722" s="45"/>
      <c r="AF722" s="45"/>
      <c r="AG722" s="45"/>
      <c r="AH722" s="45"/>
    </row>
    <row r="723" spans="6:34" x14ac:dyDescent="0.2">
      <c r="F723" s="45"/>
      <c r="G723" s="53"/>
      <c r="H723" s="45"/>
      <c r="I723" s="53"/>
      <c r="J723" s="45"/>
      <c r="K723" s="53"/>
      <c r="L723" s="45"/>
      <c r="M723" s="53"/>
      <c r="N723" s="45"/>
      <c r="O723" s="53"/>
      <c r="P723" s="45"/>
      <c r="Q723" s="53"/>
      <c r="R723" s="45"/>
      <c r="S723" s="53"/>
      <c r="T723" s="45"/>
      <c r="U723" s="53"/>
      <c r="V723" s="45"/>
      <c r="W723" s="53"/>
      <c r="X723" s="45"/>
      <c r="Y723" s="45"/>
      <c r="Z723" s="45"/>
      <c r="AA723" s="45"/>
      <c r="AB723" s="45"/>
      <c r="AC723" s="45"/>
      <c r="AD723" s="45"/>
      <c r="AE723" s="45"/>
      <c r="AF723" s="45"/>
      <c r="AG723" s="45"/>
      <c r="AH723" s="45"/>
    </row>
    <row r="724" spans="6:34" x14ac:dyDescent="0.2">
      <c r="F724" s="45"/>
      <c r="G724" s="53"/>
      <c r="H724" s="45"/>
      <c r="I724" s="53"/>
      <c r="J724" s="45"/>
      <c r="K724" s="53"/>
      <c r="L724" s="45"/>
      <c r="M724" s="53"/>
      <c r="N724" s="45"/>
      <c r="O724" s="53"/>
      <c r="P724" s="45"/>
      <c r="Q724" s="53"/>
      <c r="R724" s="45"/>
      <c r="S724" s="53"/>
      <c r="T724" s="45"/>
      <c r="U724" s="53"/>
      <c r="V724" s="45"/>
      <c r="W724" s="53"/>
      <c r="X724" s="45"/>
      <c r="Y724" s="45"/>
      <c r="Z724" s="45"/>
      <c r="AA724" s="45"/>
      <c r="AB724" s="45"/>
      <c r="AC724" s="45"/>
      <c r="AD724" s="45"/>
      <c r="AE724" s="45"/>
      <c r="AF724" s="45"/>
      <c r="AG724" s="45"/>
      <c r="AH724" s="45"/>
    </row>
    <row r="725" spans="6:34" x14ac:dyDescent="0.2">
      <c r="F725" s="45"/>
      <c r="G725" s="53"/>
      <c r="H725" s="45"/>
      <c r="I725" s="53"/>
      <c r="J725" s="45"/>
      <c r="K725" s="53"/>
      <c r="L725" s="45"/>
      <c r="M725" s="53"/>
      <c r="N725" s="45"/>
      <c r="O725" s="53"/>
      <c r="P725" s="45"/>
      <c r="Q725" s="53"/>
      <c r="R725" s="45"/>
      <c r="S725" s="53"/>
      <c r="T725" s="45"/>
      <c r="U725" s="53"/>
      <c r="V725" s="45"/>
      <c r="W725" s="53"/>
      <c r="X725" s="45"/>
      <c r="Y725" s="45"/>
      <c r="Z725" s="45"/>
      <c r="AA725" s="45"/>
      <c r="AB725" s="45"/>
      <c r="AC725" s="45"/>
      <c r="AD725" s="45"/>
      <c r="AE725" s="45"/>
      <c r="AF725" s="45"/>
      <c r="AG725" s="45"/>
      <c r="AH725" s="45"/>
    </row>
    <row r="726" spans="6:34" x14ac:dyDescent="0.2">
      <c r="F726" s="45"/>
      <c r="G726" s="53"/>
      <c r="H726" s="45"/>
      <c r="I726" s="53"/>
      <c r="J726" s="45"/>
      <c r="K726" s="53"/>
      <c r="L726" s="45"/>
      <c r="M726" s="53"/>
      <c r="N726" s="45"/>
      <c r="O726" s="53"/>
      <c r="P726" s="45"/>
      <c r="Q726" s="53"/>
      <c r="R726" s="45"/>
      <c r="S726" s="53"/>
      <c r="T726" s="45"/>
      <c r="U726" s="53"/>
      <c r="V726" s="45"/>
      <c r="W726" s="53"/>
      <c r="X726" s="45"/>
      <c r="Y726" s="45"/>
      <c r="Z726" s="45"/>
      <c r="AA726" s="45"/>
      <c r="AB726" s="45"/>
      <c r="AC726" s="45"/>
      <c r="AD726" s="45"/>
      <c r="AE726" s="45"/>
      <c r="AF726" s="45"/>
      <c r="AG726" s="45"/>
      <c r="AH726" s="45"/>
    </row>
    <row r="727" spans="6:34" x14ac:dyDescent="0.2">
      <c r="F727" s="45"/>
      <c r="G727" s="53"/>
      <c r="H727" s="45"/>
      <c r="I727" s="53"/>
      <c r="J727" s="45"/>
      <c r="K727" s="53"/>
      <c r="L727" s="45"/>
      <c r="M727" s="53"/>
      <c r="N727" s="45"/>
      <c r="O727" s="53"/>
      <c r="P727" s="45"/>
      <c r="Q727" s="53"/>
      <c r="R727" s="45"/>
      <c r="S727" s="53"/>
      <c r="T727" s="45"/>
      <c r="U727" s="53"/>
      <c r="V727" s="45"/>
      <c r="W727" s="53"/>
      <c r="X727" s="45"/>
      <c r="Y727" s="45"/>
      <c r="Z727" s="45"/>
      <c r="AA727" s="45"/>
      <c r="AB727" s="45"/>
      <c r="AC727" s="45"/>
      <c r="AD727" s="45"/>
      <c r="AE727" s="45"/>
      <c r="AF727" s="45"/>
      <c r="AG727" s="45"/>
      <c r="AH727" s="45"/>
    </row>
    <row r="728" spans="6:34" x14ac:dyDescent="0.2">
      <c r="F728" s="45"/>
      <c r="G728" s="53"/>
      <c r="H728" s="45"/>
      <c r="I728" s="53"/>
      <c r="J728" s="45"/>
      <c r="K728" s="53"/>
      <c r="L728" s="45"/>
      <c r="M728" s="53"/>
      <c r="N728" s="45"/>
      <c r="O728" s="53"/>
      <c r="P728" s="45"/>
      <c r="Q728" s="53"/>
      <c r="R728" s="45"/>
      <c r="S728" s="53"/>
      <c r="T728" s="45"/>
      <c r="U728" s="53"/>
      <c r="V728" s="45"/>
      <c r="W728" s="53"/>
      <c r="X728" s="45"/>
      <c r="Y728" s="45"/>
      <c r="Z728" s="45"/>
      <c r="AA728" s="45"/>
      <c r="AB728" s="45"/>
      <c r="AC728" s="45"/>
      <c r="AD728" s="45"/>
      <c r="AE728" s="45"/>
      <c r="AF728" s="45"/>
      <c r="AG728" s="45"/>
      <c r="AH728" s="45"/>
    </row>
    <row r="729" spans="6:34" x14ac:dyDescent="0.2">
      <c r="F729" s="45"/>
      <c r="G729" s="53"/>
      <c r="H729" s="45"/>
      <c r="I729" s="53"/>
      <c r="J729" s="45"/>
      <c r="K729" s="53"/>
      <c r="L729" s="45"/>
      <c r="M729" s="53"/>
      <c r="N729" s="45"/>
      <c r="O729" s="53"/>
      <c r="P729" s="45"/>
      <c r="Q729" s="53"/>
      <c r="R729" s="45"/>
      <c r="S729" s="53"/>
      <c r="T729" s="45"/>
      <c r="U729" s="53"/>
      <c r="V729" s="45"/>
      <c r="W729" s="53"/>
      <c r="X729" s="45"/>
      <c r="Y729" s="45"/>
      <c r="Z729" s="45"/>
      <c r="AA729" s="45"/>
      <c r="AB729" s="45"/>
      <c r="AC729" s="45"/>
      <c r="AD729" s="45"/>
      <c r="AE729" s="45"/>
      <c r="AF729" s="45"/>
      <c r="AG729" s="45"/>
      <c r="AH729" s="45"/>
    </row>
    <row r="730" spans="6:34" x14ac:dyDescent="0.2">
      <c r="F730" s="45"/>
      <c r="G730" s="53"/>
      <c r="H730" s="45"/>
      <c r="I730" s="53"/>
      <c r="J730" s="45"/>
      <c r="K730" s="53"/>
      <c r="L730" s="45"/>
      <c r="M730" s="53"/>
      <c r="N730" s="45"/>
      <c r="O730" s="53"/>
      <c r="P730" s="45"/>
      <c r="Q730" s="53"/>
      <c r="R730" s="45"/>
      <c r="S730" s="53"/>
      <c r="T730" s="45"/>
      <c r="U730" s="53"/>
      <c r="V730" s="45"/>
      <c r="W730" s="53"/>
      <c r="X730" s="45"/>
      <c r="Y730" s="45"/>
      <c r="Z730" s="45"/>
      <c r="AA730" s="45"/>
      <c r="AB730" s="45"/>
      <c r="AC730" s="45"/>
      <c r="AD730" s="45"/>
      <c r="AE730" s="45"/>
      <c r="AF730" s="45"/>
      <c r="AG730" s="45"/>
      <c r="AH730" s="45"/>
    </row>
    <row r="731" spans="6:34" x14ac:dyDescent="0.2">
      <c r="F731" s="45"/>
      <c r="G731" s="53"/>
      <c r="H731" s="45"/>
      <c r="I731" s="53"/>
      <c r="J731" s="45"/>
      <c r="K731" s="53"/>
      <c r="L731" s="45"/>
      <c r="M731" s="53"/>
      <c r="N731" s="45"/>
      <c r="O731" s="53"/>
      <c r="P731" s="45"/>
      <c r="Q731" s="53"/>
      <c r="R731" s="45"/>
      <c r="S731" s="53"/>
      <c r="T731" s="45"/>
      <c r="U731" s="53"/>
      <c r="V731" s="45"/>
      <c r="W731" s="53"/>
      <c r="X731" s="45"/>
      <c r="Y731" s="45"/>
      <c r="Z731" s="45"/>
      <c r="AA731" s="45"/>
      <c r="AB731" s="45"/>
      <c r="AC731" s="45"/>
      <c r="AD731" s="45"/>
      <c r="AE731" s="45"/>
      <c r="AF731" s="45"/>
      <c r="AG731" s="45"/>
      <c r="AH731" s="45"/>
    </row>
    <row r="732" spans="6:34" x14ac:dyDescent="0.2">
      <c r="F732" s="45"/>
      <c r="G732" s="53"/>
      <c r="H732" s="45"/>
      <c r="I732" s="53"/>
      <c r="J732" s="45"/>
      <c r="K732" s="53"/>
      <c r="L732" s="45"/>
      <c r="M732" s="53"/>
      <c r="N732" s="45"/>
      <c r="O732" s="53"/>
      <c r="P732" s="45"/>
      <c r="Q732" s="53"/>
      <c r="R732" s="45"/>
      <c r="S732" s="53"/>
      <c r="T732" s="45"/>
      <c r="U732" s="53"/>
      <c r="V732" s="45"/>
      <c r="W732" s="53"/>
      <c r="X732" s="45"/>
      <c r="Y732" s="45"/>
      <c r="Z732" s="45"/>
      <c r="AA732" s="45"/>
      <c r="AB732" s="45"/>
      <c r="AC732" s="45"/>
      <c r="AD732" s="45"/>
      <c r="AE732" s="45"/>
      <c r="AF732" s="45"/>
      <c r="AG732" s="45"/>
      <c r="AH732" s="45"/>
    </row>
    <row r="733" spans="6:34" x14ac:dyDescent="0.2">
      <c r="F733" s="45"/>
      <c r="G733" s="53"/>
      <c r="H733" s="45"/>
      <c r="I733" s="53"/>
      <c r="J733" s="45"/>
      <c r="K733" s="53"/>
      <c r="L733" s="45"/>
      <c r="M733" s="53"/>
      <c r="N733" s="45"/>
      <c r="O733" s="53"/>
      <c r="P733" s="45"/>
      <c r="Q733" s="53"/>
      <c r="R733" s="45"/>
      <c r="S733" s="53"/>
      <c r="T733" s="45"/>
      <c r="U733" s="53"/>
      <c r="V733" s="45"/>
      <c r="W733" s="53"/>
      <c r="X733" s="45"/>
      <c r="Y733" s="45"/>
      <c r="Z733" s="45"/>
      <c r="AA733" s="45"/>
      <c r="AB733" s="45"/>
      <c r="AC733" s="45"/>
      <c r="AD733" s="45"/>
      <c r="AE733" s="45"/>
      <c r="AF733" s="45"/>
      <c r="AG733" s="45"/>
      <c r="AH733" s="45"/>
    </row>
    <row r="734" spans="6:34" x14ac:dyDescent="0.2">
      <c r="F734" s="45"/>
      <c r="G734" s="53"/>
      <c r="H734" s="45"/>
      <c r="I734" s="53"/>
      <c r="J734" s="45"/>
      <c r="K734" s="53"/>
      <c r="L734" s="45"/>
      <c r="M734" s="53"/>
      <c r="N734" s="45"/>
      <c r="O734" s="53"/>
      <c r="P734" s="45"/>
      <c r="Q734" s="53"/>
      <c r="R734" s="45"/>
      <c r="S734" s="53"/>
      <c r="T734" s="45"/>
      <c r="U734" s="53"/>
      <c r="V734" s="45"/>
      <c r="W734" s="53"/>
      <c r="X734" s="45"/>
      <c r="Y734" s="45"/>
      <c r="Z734" s="45"/>
      <c r="AA734" s="45"/>
      <c r="AB734" s="45"/>
      <c r="AC734" s="45"/>
      <c r="AD734" s="45"/>
      <c r="AE734" s="45"/>
      <c r="AF734" s="45"/>
      <c r="AG734" s="45"/>
      <c r="AH734" s="45"/>
    </row>
    <row r="735" spans="6:34" x14ac:dyDescent="0.2">
      <c r="F735" s="45"/>
      <c r="G735" s="53"/>
      <c r="H735" s="45"/>
      <c r="I735" s="53"/>
      <c r="J735" s="45"/>
      <c r="K735" s="53"/>
      <c r="L735" s="45"/>
      <c r="M735" s="53"/>
      <c r="N735" s="45"/>
      <c r="O735" s="53"/>
      <c r="P735" s="45"/>
      <c r="Q735" s="53"/>
      <c r="R735" s="45"/>
      <c r="S735" s="53"/>
      <c r="T735" s="45"/>
      <c r="U735" s="53"/>
      <c r="V735" s="45"/>
      <c r="W735" s="53"/>
      <c r="X735" s="45"/>
      <c r="Y735" s="45"/>
      <c r="Z735" s="45"/>
      <c r="AA735" s="45"/>
      <c r="AB735" s="45"/>
      <c r="AC735" s="45"/>
      <c r="AD735" s="45"/>
      <c r="AE735" s="45"/>
      <c r="AF735" s="45"/>
      <c r="AG735" s="45"/>
      <c r="AH735" s="45"/>
    </row>
    <row r="736" spans="6:34" x14ac:dyDescent="0.2">
      <c r="F736" s="45"/>
      <c r="G736" s="53"/>
      <c r="H736" s="45"/>
      <c r="I736" s="53"/>
      <c r="J736" s="45"/>
      <c r="K736" s="53"/>
      <c r="L736" s="45"/>
      <c r="M736" s="53"/>
      <c r="N736" s="45"/>
      <c r="O736" s="53"/>
      <c r="P736" s="45"/>
      <c r="Q736" s="53"/>
      <c r="R736" s="45"/>
      <c r="S736" s="53"/>
      <c r="T736" s="45"/>
      <c r="U736" s="53"/>
      <c r="V736" s="45"/>
      <c r="W736" s="53"/>
      <c r="X736" s="45"/>
      <c r="Y736" s="45"/>
      <c r="Z736" s="45"/>
      <c r="AA736" s="45"/>
      <c r="AB736" s="45"/>
      <c r="AC736" s="45"/>
      <c r="AD736" s="45"/>
      <c r="AE736" s="45"/>
      <c r="AF736" s="45"/>
      <c r="AG736" s="45"/>
      <c r="AH736" s="45"/>
    </row>
    <row r="737" spans="6:34" x14ac:dyDescent="0.2">
      <c r="F737" s="45"/>
      <c r="G737" s="53"/>
      <c r="H737" s="45"/>
      <c r="I737" s="53"/>
      <c r="J737" s="45"/>
      <c r="K737" s="53"/>
      <c r="L737" s="45"/>
      <c r="M737" s="53"/>
      <c r="N737" s="45"/>
      <c r="O737" s="53"/>
      <c r="P737" s="45"/>
      <c r="Q737" s="53"/>
      <c r="R737" s="45"/>
      <c r="S737" s="53"/>
      <c r="T737" s="45"/>
      <c r="U737" s="53"/>
      <c r="V737" s="45"/>
      <c r="W737" s="53"/>
      <c r="X737" s="45"/>
      <c r="Y737" s="45"/>
      <c r="Z737" s="45"/>
      <c r="AA737" s="45"/>
      <c r="AB737" s="45"/>
      <c r="AC737" s="45"/>
      <c r="AD737" s="45"/>
      <c r="AE737" s="45"/>
      <c r="AF737" s="45"/>
      <c r="AG737" s="45"/>
      <c r="AH737" s="45"/>
    </row>
    <row r="738" spans="6:34" x14ac:dyDescent="0.2">
      <c r="F738" s="45"/>
      <c r="G738" s="53"/>
      <c r="H738" s="45"/>
      <c r="I738" s="53"/>
      <c r="J738" s="45"/>
      <c r="K738" s="53"/>
      <c r="L738" s="45"/>
      <c r="M738" s="53"/>
      <c r="N738" s="45"/>
      <c r="O738" s="53"/>
      <c r="P738" s="45"/>
      <c r="Q738" s="53"/>
      <c r="R738" s="45"/>
      <c r="S738" s="53"/>
      <c r="T738" s="45"/>
      <c r="U738" s="53"/>
      <c r="V738" s="45"/>
      <c r="W738" s="53"/>
      <c r="X738" s="45"/>
      <c r="Y738" s="45"/>
      <c r="Z738" s="45"/>
      <c r="AA738" s="45"/>
      <c r="AB738" s="45"/>
      <c r="AC738" s="45"/>
      <c r="AD738" s="45"/>
      <c r="AE738" s="45"/>
      <c r="AF738" s="45"/>
      <c r="AG738" s="45"/>
      <c r="AH738" s="45"/>
    </row>
    <row r="739" spans="6:34" x14ac:dyDescent="0.2">
      <c r="F739" s="45"/>
      <c r="G739" s="53"/>
      <c r="H739" s="45"/>
      <c r="I739" s="53"/>
      <c r="J739" s="45"/>
      <c r="K739" s="53"/>
      <c r="L739" s="45"/>
      <c r="M739" s="53"/>
      <c r="N739" s="45"/>
      <c r="O739" s="53"/>
      <c r="P739" s="45"/>
      <c r="Q739" s="53"/>
      <c r="R739" s="45"/>
      <c r="S739" s="53"/>
      <c r="T739" s="45"/>
      <c r="U739" s="53"/>
      <c r="V739" s="45"/>
      <c r="W739" s="53"/>
      <c r="X739" s="45"/>
      <c r="Y739" s="45"/>
      <c r="Z739" s="45"/>
      <c r="AA739" s="45"/>
      <c r="AB739" s="45"/>
      <c r="AC739" s="45"/>
      <c r="AD739" s="45"/>
      <c r="AE739" s="45"/>
      <c r="AF739" s="45"/>
      <c r="AG739" s="45"/>
      <c r="AH739" s="45"/>
    </row>
    <row r="740" spans="6:34" x14ac:dyDescent="0.2">
      <c r="F740" s="45"/>
      <c r="G740" s="53"/>
      <c r="H740" s="45"/>
      <c r="I740" s="53"/>
      <c r="J740" s="45"/>
      <c r="K740" s="53"/>
      <c r="L740" s="45"/>
      <c r="M740" s="53"/>
      <c r="N740" s="45"/>
      <c r="O740" s="53"/>
      <c r="P740" s="45"/>
      <c r="Q740" s="53"/>
      <c r="R740" s="45"/>
      <c r="S740" s="53"/>
      <c r="T740" s="45"/>
      <c r="U740" s="53"/>
      <c r="V740" s="45"/>
      <c r="W740" s="53"/>
      <c r="X740" s="45"/>
      <c r="Y740" s="45"/>
      <c r="Z740" s="45"/>
      <c r="AA740" s="45"/>
      <c r="AB740" s="45"/>
      <c r="AC740" s="45"/>
      <c r="AD740" s="45"/>
      <c r="AE740" s="45"/>
      <c r="AF740" s="45"/>
      <c r="AG740" s="45"/>
      <c r="AH740" s="45"/>
    </row>
    <row r="741" spans="6:34" x14ac:dyDescent="0.2">
      <c r="F741" s="45"/>
      <c r="G741" s="53"/>
      <c r="H741" s="45"/>
      <c r="I741" s="53"/>
      <c r="J741" s="45"/>
      <c r="K741" s="53"/>
      <c r="L741" s="45"/>
      <c r="M741" s="53"/>
      <c r="N741" s="45"/>
      <c r="O741" s="53"/>
      <c r="P741" s="45"/>
      <c r="Q741" s="53"/>
      <c r="R741" s="45"/>
      <c r="S741" s="53"/>
      <c r="T741" s="45"/>
      <c r="U741" s="53"/>
      <c r="V741" s="45"/>
      <c r="W741" s="53"/>
      <c r="X741" s="45"/>
      <c r="Y741" s="45"/>
      <c r="Z741" s="45"/>
      <c r="AA741" s="45"/>
      <c r="AB741" s="45"/>
      <c r="AC741" s="45"/>
      <c r="AD741" s="45"/>
      <c r="AE741" s="45"/>
      <c r="AF741" s="45"/>
      <c r="AG741" s="45"/>
      <c r="AH741" s="45"/>
    </row>
    <row r="742" spans="6:34" x14ac:dyDescent="0.2">
      <c r="F742" s="45"/>
      <c r="G742" s="53"/>
      <c r="H742" s="45"/>
      <c r="I742" s="53"/>
      <c r="J742" s="45"/>
      <c r="K742" s="53"/>
      <c r="L742" s="45"/>
      <c r="M742" s="53"/>
      <c r="N742" s="45"/>
      <c r="O742" s="53"/>
      <c r="P742" s="45"/>
      <c r="Q742" s="53"/>
      <c r="R742" s="45"/>
      <c r="S742" s="53"/>
      <c r="T742" s="45"/>
      <c r="U742" s="53"/>
      <c r="V742" s="45"/>
      <c r="W742" s="53"/>
      <c r="X742" s="45"/>
      <c r="Y742" s="45"/>
      <c r="Z742" s="45"/>
      <c r="AA742" s="45"/>
      <c r="AB742" s="45"/>
      <c r="AC742" s="45"/>
      <c r="AD742" s="45"/>
      <c r="AE742" s="45"/>
      <c r="AF742" s="45"/>
      <c r="AG742" s="45"/>
      <c r="AH742" s="45"/>
    </row>
    <row r="743" spans="6:34" x14ac:dyDescent="0.2">
      <c r="F743" s="45"/>
      <c r="G743" s="53"/>
      <c r="H743" s="45"/>
      <c r="I743" s="53"/>
      <c r="J743" s="45"/>
      <c r="K743" s="53"/>
      <c r="L743" s="45"/>
      <c r="M743" s="53"/>
      <c r="N743" s="45"/>
      <c r="O743" s="53"/>
      <c r="P743" s="45"/>
      <c r="Q743" s="53"/>
      <c r="R743" s="45"/>
      <c r="S743" s="53"/>
      <c r="T743" s="45"/>
      <c r="U743" s="53"/>
      <c r="V743" s="45"/>
      <c r="W743" s="53"/>
      <c r="X743" s="45"/>
      <c r="Y743" s="45"/>
      <c r="Z743" s="45"/>
      <c r="AA743" s="45"/>
      <c r="AB743" s="45"/>
      <c r="AC743" s="45"/>
      <c r="AD743" s="45"/>
      <c r="AE743" s="45"/>
      <c r="AF743" s="45"/>
      <c r="AG743" s="45"/>
      <c r="AH743" s="45"/>
    </row>
    <row r="744" spans="6:34" x14ac:dyDescent="0.2">
      <c r="F744" s="45"/>
      <c r="G744" s="53"/>
      <c r="H744" s="45"/>
      <c r="I744" s="53"/>
      <c r="J744" s="45"/>
      <c r="K744" s="53"/>
      <c r="L744" s="45"/>
      <c r="M744" s="53"/>
      <c r="N744" s="45"/>
      <c r="O744" s="53"/>
      <c r="P744" s="45"/>
      <c r="Q744" s="53"/>
      <c r="R744" s="45"/>
      <c r="S744" s="53"/>
      <c r="T744" s="45"/>
      <c r="U744" s="53"/>
      <c r="V744" s="45"/>
      <c r="W744" s="53"/>
      <c r="X744" s="45"/>
      <c r="Y744" s="45"/>
      <c r="Z744" s="45"/>
      <c r="AA744" s="45"/>
      <c r="AB744" s="45"/>
      <c r="AC744" s="45"/>
      <c r="AD744" s="45"/>
      <c r="AE744" s="45"/>
      <c r="AF744" s="45"/>
      <c r="AG744" s="45"/>
      <c r="AH744" s="45"/>
    </row>
    <row r="745" spans="6:34" x14ac:dyDescent="0.2">
      <c r="F745" s="45"/>
      <c r="G745" s="53"/>
      <c r="H745" s="45"/>
      <c r="I745" s="53"/>
      <c r="J745" s="45"/>
      <c r="K745" s="53"/>
      <c r="L745" s="45"/>
      <c r="M745" s="53"/>
      <c r="N745" s="45"/>
      <c r="O745" s="53"/>
      <c r="P745" s="45"/>
      <c r="Q745" s="53"/>
      <c r="R745" s="45"/>
      <c r="S745" s="53"/>
      <c r="T745" s="45"/>
      <c r="U745" s="53"/>
      <c r="V745" s="45"/>
      <c r="W745" s="53"/>
      <c r="X745" s="45"/>
      <c r="Y745" s="45"/>
      <c r="Z745" s="45"/>
      <c r="AA745" s="45"/>
      <c r="AB745" s="45"/>
      <c r="AC745" s="45"/>
      <c r="AD745" s="45"/>
      <c r="AE745" s="45"/>
      <c r="AF745" s="45"/>
      <c r="AG745" s="45"/>
      <c r="AH745" s="45"/>
    </row>
    <row r="746" spans="6:34" x14ac:dyDescent="0.2">
      <c r="F746" s="45"/>
      <c r="G746" s="53"/>
      <c r="H746" s="45"/>
      <c r="I746" s="53"/>
      <c r="J746" s="45"/>
      <c r="K746" s="53"/>
      <c r="L746" s="45"/>
      <c r="M746" s="53"/>
      <c r="N746" s="45"/>
      <c r="O746" s="53"/>
      <c r="P746" s="45"/>
      <c r="Q746" s="53"/>
      <c r="R746" s="45"/>
      <c r="S746" s="53"/>
      <c r="T746" s="45"/>
      <c r="U746" s="53"/>
      <c r="V746" s="45"/>
      <c r="W746" s="53"/>
      <c r="X746" s="45"/>
      <c r="Y746" s="45"/>
      <c r="Z746" s="45"/>
      <c r="AA746" s="45"/>
      <c r="AB746" s="45"/>
      <c r="AC746" s="45"/>
      <c r="AD746" s="45"/>
      <c r="AE746" s="45"/>
      <c r="AF746" s="45"/>
      <c r="AG746" s="45"/>
      <c r="AH746" s="45"/>
    </row>
    <row r="747" spans="6:34" x14ac:dyDescent="0.2">
      <c r="F747" s="45"/>
      <c r="G747" s="53"/>
      <c r="H747" s="45"/>
      <c r="I747" s="53"/>
      <c r="J747" s="45"/>
      <c r="K747" s="53"/>
      <c r="L747" s="45"/>
      <c r="M747" s="53"/>
      <c r="N747" s="45"/>
      <c r="O747" s="53"/>
      <c r="P747" s="45"/>
      <c r="Q747" s="53"/>
      <c r="R747" s="45"/>
      <c r="S747" s="53"/>
      <c r="T747" s="45"/>
      <c r="U747" s="53"/>
      <c r="V747" s="45"/>
      <c r="W747" s="53"/>
      <c r="X747" s="45"/>
      <c r="Y747" s="45"/>
      <c r="Z747" s="45"/>
      <c r="AA747" s="45"/>
      <c r="AB747" s="45"/>
      <c r="AC747" s="45"/>
      <c r="AD747" s="45"/>
      <c r="AE747" s="45"/>
      <c r="AF747" s="45"/>
      <c r="AG747" s="45"/>
      <c r="AH747" s="45"/>
    </row>
    <row r="748" spans="6:34" x14ac:dyDescent="0.2">
      <c r="F748" s="45"/>
      <c r="G748" s="53"/>
      <c r="H748" s="45"/>
      <c r="I748" s="53"/>
      <c r="J748" s="45"/>
      <c r="K748" s="53"/>
      <c r="L748" s="45"/>
      <c r="M748" s="53"/>
      <c r="N748" s="45"/>
      <c r="O748" s="53"/>
      <c r="P748" s="45"/>
      <c r="Q748" s="53"/>
      <c r="R748" s="45"/>
      <c r="S748" s="53"/>
      <c r="T748" s="45"/>
      <c r="U748" s="53"/>
      <c r="V748" s="45"/>
      <c r="W748" s="53"/>
      <c r="X748" s="45"/>
      <c r="Y748" s="45"/>
      <c r="Z748" s="45"/>
      <c r="AA748" s="45"/>
      <c r="AB748" s="45"/>
      <c r="AC748" s="45"/>
      <c r="AD748" s="45"/>
      <c r="AE748" s="45"/>
      <c r="AF748" s="45"/>
      <c r="AG748" s="45"/>
      <c r="AH748" s="45"/>
    </row>
    <row r="749" spans="6:34" x14ac:dyDescent="0.2">
      <c r="F749" s="45"/>
      <c r="G749" s="53"/>
      <c r="H749" s="45"/>
      <c r="I749" s="53"/>
      <c r="J749" s="45"/>
      <c r="K749" s="53"/>
      <c r="L749" s="45"/>
      <c r="M749" s="53"/>
      <c r="N749" s="45"/>
      <c r="O749" s="53"/>
      <c r="P749" s="45"/>
      <c r="Q749" s="53"/>
      <c r="R749" s="45"/>
      <c r="S749" s="53"/>
      <c r="T749" s="45"/>
      <c r="U749" s="53"/>
      <c r="V749" s="45"/>
      <c r="W749" s="53"/>
      <c r="X749" s="45"/>
      <c r="Y749" s="45"/>
      <c r="Z749" s="45"/>
      <c r="AA749" s="45"/>
      <c r="AB749" s="45"/>
      <c r="AC749" s="45"/>
      <c r="AD749" s="45"/>
      <c r="AE749" s="45"/>
      <c r="AF749" s="45"/>
      <c r="AG749" s="45"/>
      <c r="AH749" s="45"/>
    </row>
    <row r="750" spans="6:34" x14ac:dyDescent="0.2">
      <c r="F750" s="45"/>
      <c r="G750" s="53"/>
      <c r="H750" s="45"/>
      <c r="I750" s="53"/>
      <c r="J750" s="45"/>
      <c r="K750" s="53"/>
      <c r="L750" s="45"/>
      <c r="M750" s="53"/>
      <c r="N750" s="45"/>
      <c r="O750" s="53"/>
      <c r="P750" s="45"/>
      <c r="Q750" s="53"/>
      <c r="R750" s="45"/>
      <c r="S750" s="53"/>
      <c r="T750" s="45"/>
      <c r="U750" s="53"/>
      <c r="V750" s="45"/>
      <c r="W750" s="53"/>
      <c r="X750" s="45"/>
      <c r="Y750" s="45"/>
      <c r="Z750" s="45"/>
      <c r="AA750" s="45"/>
      <c r="AB750" s="45"/>
      <c r="AC750" s="45"/>
      <c r="AD750" s="45"/>
      <c r="AE750" s="45"/>
      <c r="AF750" s="45"/>
      <c r="AG750" s="45"/>
      <c r="AH750" s="45"/>
    </row>
    <row r="751" spans="6:34" x14ac:dyDescent="0.2">
      <c r="F751" s="45"/>
      <c r="G751" s="53"/>
      <c r="H751" s="45"/>
      <c r="I751" s="53"/>
      <c r="J751" s="45"/>
      <c r="K751" s="53"/>
      <c r="L751" s="45"/>
      <c r="M751" s="53"/>
      <c r="N751" s="45"/>
      <c r="O751" s="53"/>
      <c r="P751" s="45"/>
      <c r="Q751" s="53"/>
      <c r="R751" s="45"/>
      <c r="S751" s="53"/>
      <c r="T751" s="45"/>
      <c r="U751" s="53"/>
      <c r="V751" s="45"/>
      <c r="W751" s="53"/>
      <c r="X751" s="45"/>
      <c r="Y751" s="45"/>
      <c r="Z751" s="45"/>
      <c r="AA751" s="45"/>
      <c r="AB751" s="45"/>
      <c r="AC751" s="45"/>
      <c r="AD751" s="45"/>
      <c r="AE751" s="45"/>
      <c r="AF751" s="45"/>
      <c r="AG751" s="45"/>
      <c r="AH751" s="45"/>
    </row>
    <row r="752" spans="6:34" x14ac:dyDescent="0.2">
      <c r="F752" s="45"/>
      <c r="G752" s="53"/>
      <c r="H752" s="45"/>
      <c r="I752" s="53"/>
      <c r="J752" s="45"/>
      <c r="K752" s="53"/>
      <c r="L752" s="45"/>
      <c r="M752" s="53"/>
      <c r="N752" s="45"/>
      <c r="O752" s="53"/>
      <c r="P752" s="45"/>
      <c r="Q752" s="53"/>
      <c r="R752" s="45"/>
      <c r="S752" s="53"/>
      <c r="T752" s="45"/>
      <c r="U752" s="53"/>
      <c r="V752" s="45"/>
      <c r="W752" s="53"/>
      <c r="X752" s="45"/>
      <c r="Y752" s="45"/>
      <c r="Z752" s="45"/>
      <c r="AA752" s="45"/>
      <c r="AB752" s="45"/>
      <c r="AC752" s="45"/>
      <c r="AD752" s="45"/>
      <c r="AE752" s="45"/>
      <c r="AF752" s="45"/>
      <c r="AG752" s="45"/>
      <c r="AH752" s="45"/>
    </row>
    <row r="753" spans="6:34" x14ac:dyDescent="0.2">
      <c r="F753" s="45"/>
      <c r="G753" s="53"/>
      <c r="H753" s="45"/>
      <c r="I753" s="53"/>
      <c r="J753" s="45"/>
      <c r="K753" s="53"/>
      <c r="L753" s="45"/>
      <c r="M753" s="53"/>
      <c r="N753" s="45"/>
      <c r="O753" s="53"/>
      <c r="P753" s="45"/>
      <c r="Q753" s="53"/>
      <c r="R753" s="45"/>
      <c r="S753" s="53"/>
      <c r="T753" s="45"/>
      <c r="U753" s="53"/>
      <c r="V753" s="45"/>
      <c r="W753" s="53"/>
      <c r="X753" s="45"/>
      <c r="Y753" s="45"/>
      <c r="Z753" s="45"/>
      <c r="AA753" s="45"/>
      <c r="AB753" s="45"/>
      <c r="AC753" s="45"/>
      <c r="AD753" s="45"/>
      <c r="AE753" s="45"/>
      <c r="AF753" s="45"/>
      <c r="AG753" s="45"/>
      <c r="AH753" s="45"/>
    </row>
    <row r="754" spans="6:34" x14ac:dyDescent="0.2">
      <c r="F754" s="45"/>
      <c r="G754" s="53"/>
      <c r="H754" s="45"/>
      <c r="I754" s="53"/>
      <c r="J754" s="45"/>
      <c r="K754" s="53"/>
      <c r="L754" s="45"/>
      <c r="M754" s="53"/>
      <c r="N754" s="45"/>
      <c r="O754" s="53"/>
      <c r="P754" s="45"/>
      <c r="Q754" s="53"/>
      <c r="R754" s="45"/>
      <c r="S754" s="53"/>
      <c r="T754" s="45"/>
      <c r="U754" s="53"/>
      <c r="V754" s="45"/>
      <c r="W754" s="53"/>
      <c r="X754" s="45"/>
      <c r="Y754" s="45"/>
      <c r="Z754" s="45"/>
      <c r="AA754" s="45"/>
      <c r="AB754" s="45"/>
      <c r="AC754" s="45"/>
      <c r="AD754" s="45"/>
      <c r="AE754" s="45"/>
      <c r="AF754" s="45"/>
      <c r="AG754" s="45"/>
      <c r="AH754" s="45"/>
    </row>
    <row r="755" spans="6:34" x14ac:dyDescent="0.2">
      <c r="F755" s="45"/>
      <c r="G755" s="53"/>
      <c r="H755" s="45"/>
      <c r="I755" s="53"/>
      <c r="J755" s="45"/>
      <c r="K755" s="53"/>
      <c r="L755" s="45"/>
      <c r="M755" s="53"/>
      <c r="N755" s="45"/>
      <c r="O755" s="53"/>
      <c r="P755" s="45"/>
      <c r="Q755" s="53"/>
      <c r="R755" s="45"/>
      <c r="S755" s="53"/>
      <c r="T755" s="45"/>
      <c r="U755" s="53"/>
      <c r="V755" s="45"/>
      <c r="W755" s="53"/>
      <c r="X755" s="45"/>
      <c r="Y755" s="45"/>
      <c r="Z755" s="45"/>
      <c r="AA755" s="45"/>
      <c r="AB755" s="45"/>
      <c r="AC755" s="45"/>
      <c r="AD755" s="45"/>
      <c r="AE755" s="45"/>
      <c r="AF755" s="45"/>
      <c r="AG755" s="45"/>
      <c r="AH755" s="45"/>
    </row>
    <row r="756" spans="6:34" x14ac:dyDescent="0.2">
      <c r="F756" s="45"/>
      <c r="G756" s="53"/>
      <c r="H756" s="45"/>
      <c r="I756" s="53"/>
      <c r="J756" s="45"/>
      <c r="K756" s="53"/>
      <c r="L756" s="45"/>
      <c r="M756" s="53"/>
      <c r="N756" s="45"/>
      <c r="O756" s="53"/>
      <c r="P756" s="45"/>
      <c r="Q756" s="53"/>
      <c r="R756" s="45"/>
      <c r="S756" s="53"/>
      <c r="T756" s="45"/>
      <c r="U756" s="53"/>
      <c r="V756" s="45"/>
      <c r="W756" s="53"/>
      <c r="X756" s="45"/>
      <c r="Y756" s="45"/>
      <c r="Z756" s="45"/>
      <c r="AA756" s="45"/>
      <c r="AB756" s="45"/>
      <c r="AC756" s="45"/>
      <c r="AD756" s="45"/>
      <c r="AE756" s="45"/>
      <c r="AF756" s="45"/>
      <c r="AG756" s="45"/>
      <c r="AH756" s="45"/>
    </row>
    <row r="757" spans="6:34" x14ac:dyDescent="0.2">
      <c r="F757" s="45"/>
      <c r="G757" s="53"/>
      <c r="H757" s="45"/>
      <c r="I757" s="53"/>
      <c r="J757" s="45"/>
      <c r="K757" s="53"/>
      <c r="L757" s="45"/>
      <c r="M757" s="53"/>
      <c r="N757" s="45"/>
      <c r="O757" s="53"/>
      <c r="P757" s="45"/>
      <c r="Q757" s="53"/>
      <c r="R757" s="45"/>
      <c r="S757" s="53"/>
      <c r="T757" s="45"/>
      <c r="U757" s="53"/>
      <c r="V757" s="45"/>
      <c r="W757" s="53"/>
      <c r="X757" s="45"/>
      <c r="Y757" s="45"/>
      <c r="Z757" s="45"/>
      <c r="AA757" s="45"/>
      <c r="AB757" s="45"/>
      <c r="AC757" s="45"/>
      <c r="AD757" s="45"/>
      <c r="AE757" s="45"/>
      <c r="AF757" s="45"/>
      <c r="AG757" s="45"/>
      <c r="AH757" s="45"/>
    </row>
    <row r="758" spans="6:34" x14ac:dyDescent="0.2">
      <c r="F758" s="45"/>
      <c r="G758" s="53"/>
      <c r="H758" s="45"/>
      <c r="I758" s="53"/>
      <c r="J758" s="45"/>
      <c r="K758" s="53"/>
      <c r="L758" s="45"/>
      <c r="M758" s="53"/>
      <c r="N758" s="45"/>
      <c r="O758" s="53"/>
      <c r="P758" s="45"/>
      <c r="Q758" s="53"/>
      <c r="R758" s="45"/>
      <c r="S758" s="53"/>
      <c r="T758" s="45"/>
      <c r="U758" s="53"/>
      <c r="V758" s="45"/>
      <c r="W758" s="53"/>
      <c r="X758" s="45"/>
      <c r="Y758" s="45"/>
      <c r="Z758" s="45"/>
      <c r="AA758" s="45"/>
      <c r="AB758" s="45"/>
      <c r="AC758" s="45"/>
      <c r="AD758" s="45"/>
      <c r="AE758" s="45"/>
      <c r="AF758" s="45"/>
      <c r="AG758" s="45"/>
      <c r="AH758" s="45"/>
    </row>
    <row r="759" spans="6:34" x14ac:dyDescent="0.2">
      <c r="F759" s="45"/>
      <c r="G759" s="53"/>
      <c r="H759" s="45"/>
      <c r="I759" s="53"/>
      <c r="J759" s="45"/>
      <c r="K759" s="53"/>
      <c r="L759" s="45"/>
      <c r="M759" s="53"/>
      <c r="N759" s="45"/>
      <c r="O759" s="53"/>
      <c r="P759" s="45"/>
      <c r="Q759" s="53"/>
      <c r="R759" s="45"/>
      <c r="S759" s="53"/>
      <c r="T759" s="45"/>
      <c r="U759" s="53"/>
      <c r="V759" s="45"/>
      <c r="W759" s="53"/>
      <c r="X759" s="45"/>
      <c r="Y759" s="45"/>
      <c r="Z759" s="45"/>
      <c r="AA759" s="45"/>
      <c r="AB759" s="45"/>
      <c r="AC759" s="45"/>
      <c r="AD759" s="45"/>
      <c r="AE759" s="45"/>
      <c r="AF759" s="45"/>
      <c r="AG759" s="45"/>
      <c r="AH759" s="45"/>
    </row>
    <row r="760" spans="6:34" x14ac:dyDescent="0.2">
      <c r="F760" s="45"/>
      <c r="G760" s="53"/>
      <c r="H760" s="45"/>
      <c r="I760" s="53"/>
      <c r="J760" s="45"/>
      <c r="K760" s="53"/>
      <c r="L760" s="45"/>
      <c r="M760" s="53"/>
      <c r="N760" s="45"/>
      <c r="O760" s="53"/>
      <c r="P760" s="45"/>
      <c r="Q760" s="53"/>
      <c r="R760" s="45"/>
      <c r="S760" s="53"/>
      <c r="T760" s="45"/>
      <c r="U760" s="53"/>
      <c r="V760" s="45"/>
      <c r="W760" s="53"/>
      <c r="X760" s="45"/>
      <c r="Y760" s="45"/>
      <c r="Z760" s="45"/>
      <c r="AA760" s="45"/>
      <c r="AB760" s="45"/>
      <c r="AC760" s="45"/>
      <c r="AD760" s="45"/>
      <c r="AE760" s="45"/>
      <c r="AF760" s="45"/>
      <c r="AG760" s="45"/>
      <c r="AH760" s="45"/>
    </row>
    <row r="761" spans="6:34" x14ac:dyDescent="0.2">
      <c r="F761" s="45"/>
      <c r="G761" s="53"/>
      <c r="H761" s="45"/>
      <c r="I761" s="53"/>
      <c r="J761" s="45"/>
      <c r="K761" s="53"/>
      <c r="L761" s="45"/>
      <c r="M761" s="53"/>
      <c r="N761" s="45"/>
      <c r="O761" s="53"/>
      <c r="P761" s="45"/>
      <c r="Q761" s="53"/>
      <c r="R761" s="45"/>
      <c r="S761" s="53"/>
      <c r="T761" s="45"/>
      <c r="U761" s="53"/>
      <c r="V761" s="45"/>
      <c r="W761" s="53"/>
      <c r="X761" s="45"/>
      <c r="Y761" s="45"/>
      <c r="Z761" s="45"/>
      <c r="AA761" s="45"/>
      <c r="AB761" s="45"/>
      <c r="AC761" s="45"/>
      <c r="AD761" s="45"/>
      <c r="AE761" s="45"/>
      <c r="AF761" s="45"/>
      <c r="AG761" s="45"/>
      <c r="AH761" s="45"/>
    </row>
    <row r="762" spans="6:34" x14ac:dyDescent="0.2">
      <c r="F762" s="45"/>
      <c r="G762" s="53"/>
      <c r="H762" s="45"/>
      <c r="I762" s="53"/>
      <c r="J762" s="45"/>
      <c r="K762" s="53"/>
      <c r="L762" s="45"/>
      <c r="M762" s="53"/>
      <c r="N762" s="45"/>
      <c r="O762" s="53"/>
      <c r="P762" s="45"/>
      <c r="Q762" s="53"/>
      <c r="R762" s="45"/>
      <c r="S762" s="53"/>
      <c r="T762" s="45"/>
      <c r="U762" s="53"/>
      <c r="V762" s="45"/>
      <c r="W762" s="53"/>
      <c r="X762" s="45"/>
      <c r="Y762" s="45"/>
      <c r="Z762" s="45"/>
      <c r="AA762" s="45"/>
      <c r="AB762" s="45"/>
      <c r="AC762" s="45"/>
      <c r="AD762" s="45"/>
      <c r="AE762" s="45"/>
      <c r="AF762" s="45"/>
      <c r="AG762" s="45"/>
      <c r="AH762" s="45"/>
    </row>
    <row r="763" spans="6:34" x14ac:dyDescent="0.2">
      <c r="F763" s="45"/>
      <c r="G763" s="53"/>
      <c r="H763" s="45"/>
      <c r="I763" s="53"/>
      <c r="J763" s="45"/>
      <c r="K763" s="53"/>
      <c r="L763" s="45"/>
      <c r="M763" s="53"/>
      <c r="N763" s="45"/>
      <c r="O763" s="53"/>
      <c r="P763" s="45"/>
      <c r="Q763" s="53"/>
      <c r="R763" s="45"/>
      <c r="S763" s="53"/>
      <c r="T763" s="45"/>
      <c r="U763" s="53"/>
      <c r="V763" s="45"/>
      <c r="W763" s="53"/>
      <c r="X763" s="45"/>
      <c r="Y763" s="45"/>
      <c r="Z763" s="45"/>
      <c r="AA763" s="45"/>
      <c r="AB763" s="45"/>
      <c r="AC763" s="45"/>
      <c r="AD763" s="45"/>
      <c r="AE763" s="45"/>
      <c r="AF763" s="45"/>
      <c r="AG763" s="45"/>
      <c r="AH763" s="45"/>
    </row>
    <row r="764" spans="6:34" x14ac:dyDescent="0.2">
      <c r="F764" s="45"/>
      <c r="G764" s="53"/>
      <c r="H764" s="45"/>
      <c r="I764" s="53"/>
      <c r="J764" s="45"/>
      <c r="K764" s="53"/>
      <c r="L764" s="45"/>
      <c r="M764" s="53"/>
      <c r="N764" s="45"/>
      <c r="O764" s="53"/>
      <c r="P764" s="45"/>
      <c r="Q764" s="53"/>
      <c r="R764" s="45"/>
      <c r="S764" s="53"/>
      <c r="T764" s="45"/>
      <c r="U764" s="53"/>
      <c r="V764" s="45"/>
      <c r="W764" s="53"/>
      <c r="X764" s="45"/>
      <c r="Y764" s="45"/>
      <c r="Z764" s="45"/>
      <c r="AA764" s="45"/>
      <c r="AB764" s="45"/>
      <c r="AC764" s="45"/>
      <c r="AD764" s="45"/>
      <c r="AE764" s="45"/>
      <c r="AF764" s="45"/>
      <c r="AG764" s="45"/>
      <c r="AH764" s="45"/>
    </row>
    <row r="765" spans="6:34" x14ac:dyDescent="0.2">
      <c r="F765" s="45"/>
      <c r="G765" s="53"/>
      <c r="H765" s="45"/>
      <c r="I765" s="53"/>
      <c r="J765" s="45"/>
      <c r="K765" s="53"/>
      <c r="L765" s="45"/>
      <c r="M765" s="53"/>
      <c r="N765" s="45"/>
      <c r="O765" s="53"/>
      <c r="P765" s="45"/>
      <c r="Q765" s="53"/>
      <c r="R765" s="45"/>
      <c r="S765" s="53"/>
      <c r="T765" s="45"/>
      <c r="U765" s="53"/>
      <c r="V765" s="45"/>
      <c r="W765" s="53"/>
      <c r="X765" s="45"/>
      <c r="Y765" s="45"/>
      <c r="Z765" s="45"/>
      <c r="AA765" s="45"/>
      <c r="AB765" s="45"/>
      <c r="AC765" s="45"/>
      <c r="AD765" s="45"/>
      <c r="AE765" s="45"/>
      <c r="AF765" s="45"/>
      <c r="AG765" s="45"/>
      <c r="AH765" s="45"/>
    </row>
    <row r="766" spans="6:34" x14ac:dyDescent="0.2">
      <c r="F766" s="45"/>
      <c r="G766" s="53"/>
      <c r="H766" s="45"/>
      <c r="I766" s="53"/>
      <c r="J766" s="45"/>
      <c r="K766" s="53"/>
      <c r="L766" s="45"/>
      <c r="M766" s="53"/>
      <c r="N766" s="45"/>
      <c r="O766" s="53"/>
      <c r="P766" s="45"/>
      <c r="Q766" s="53"/>
      <c r="R766" s="45"/>
      <c r="S766" s="53"/>
      <c r="T766" s="45"/>
      <c r="U766" s="53"/>
      <c r="V766" s="45"/>
      <c r="W766" s="53"/>
      <c r="X766" s="45"/>
      <c r="Y766" s="45"/>
      <c r="Z766" s="45"/>
      <c r="AA766" s="45"/>
      <c r="AB766" s="45"/>
      <c r="AC766" s="45"/>
      <c r="AD766" s="45"/>
      <c r="AE766" s="45"/>
      <c r="AF766" s="45"/>
      <c r="AG766" s="45"/>
      <c r="AH766" s="45"/>
    </row>
    <row r="767" spans="6:34" x14ac:dyDescent="0.2">
      <c r="F767" s="45"/>
      <c r="G767" s="53"/>
      <c r="H767" s="45"/>
      <c r="I767" s="53"/>
      <c r="J767" s="45"/>
      <c r="K767" s="53"/>
      <c r="L767" s="45"/>
      <c r="M767" s="53"/>
      <c r="N767" s="45"/>
      <c r="O767" s="53"/>
      <c r="P767" s="45"/>
      <c r="Q767" s="53"/>
      <c r="R767" s="45"/>
      <c r="S767" s="53"/>
      <c r="T767" s="45"/>
      <c r="U767" s="53"/>
      <c r="V767" s="45"/>
      <c r="W767" s="53"/>
      <c r="X767" s="45"/>
      <c r="Y767" s="45"/>
      <c r="Z767" s="45"/>
      <c r="AA767" s="45"/>
      <c r="AB767" s="45"/>
      <c r="AC767" s="45"/>
      <c r="AD767" s="45"/>
      <c r="AE767" s="45"/>
      <c r="AF767" s="45"/>
      <c r="AG767" s="45"/>
      <c r="AH767" s="45"/>
    </row>
    <row r="768" spans="6:34" x14ac:dyDescent="0.2">
      <c r="F768" s="45"/>
      <c r="G768" s="53"/>
      <c r="H768" s="45"/>
      <c r="I768" s="53"/>
      <c r="J768" s="45"/>
      <c r="K768" s="53"/>
      <c r="L768" s="45"/>
      <c r="M768" s="53"/>
      <c r="N768" s="45"/>
      <c r="O768" s="53"/>
      <c r="P768" s="45"/>
      <c r="Q768" s="53"/>
      <c r="R768" s="45"/>
      <c r="S768" s="53"/>
      <c r="T768" s="45"/>
      <c r="U768" s="53"/>
      <c r="V768" s="45"/>
      <c r="W768" s="53"/>
      <c r="X768" s="45"/>
      <c r="Y768" s="45"/>
      <c r="Z768" s="45"/>
      <c r="AA768" s="45"/>
      <c r="AB768" s="45"/>
      <c r="AC768" s="45"/>
      <c r="AD768" s="45"/>
      <c r="AE768" s="45"/>
      <c r="AF768" s="45"/>
      <c r="AG768" s="45"/>
      <c r="AH768" s="45"/>
    </row>
    <row r="769" spans="6:34" x14ac:dyDescent="0.2">
      <c r="F769" s="45"/>
      <c r="G769" s="53"/>
      <c r="H769" s="45"/>
      <c r="I769" s="53"/>
      <c r="J769" s="45"/>
      <c r="K769" s="53"/>
      <c r="L769" s="45"/>
      <c r="M769" s="53"/>
      <c r="N769" s="45"/>
      <c r="O769" s="53"/>
      <c r="P769" s="45"/>
      <c r="Q769" s="53"/>
      <c r="R769" s="45"/>
      <c r="S769" s="53"/>
      <c r="T769" s="45"/>
      <c r="U769" s="53"/>
      <c r="V769" s="45"/>
      <c r="W769" s="53"/>
      <c r="X769" s="45"/>
      <c r="Y769" s="45"/>
      <c r="Z769" s="45"/>
      <c r="AA769" s="45"/>
      <c r="AB769" s="45"/>
      <c r="AC769" s="45"/>
      <c r="AD769" s="45"/>
      <c r="AE769" s="45"/>
      <c r="AF769" s="45"/>
      <c r="AG769" s="45"/>
      <c r="AH769" s="45"/>
    </row>
    <row r="770" spans="6:34" x14ac:dyDescent="0.2">
      <c r="F770" s="45"/>
      <c r="G770" s="53"/>
      <c r="H770" s="45"/>
      <c r="I770" s="53"/>
      <c r="J770" s="45"/>
      <c r="K770" s="53"/>
      <c r="L770" s="45"/>
      <c r="M770" s="53"/>
      <c r="N770" s="45"/>
      <c r="O770" s="53"/>
      <c r="P770" s="45"/>
      <c r="Q770" s="53"/>
      <c r="R770" s="45"/>
      <c r="S770" s="53"/>
      <c r="T770" s="45"/>
      <c r="U770" s="53"/>
      <c r="V770" s="45"/>
      <c r="W770" s="53"/>
      <c r="X770" s="45"/>
      <c r="Y770" s="45"/>
      <c r="Z770" s="45"/>
      <c r="AA770" s="45"/>
      <c r="AB770" s="45"/>
      <c r="AC770" s="45"/>
      <c r="AD770" s="45"/>
      <c r="AE770" s="45"/>
      <c r="AF770" s="45"/>
      <c r="AG770" s="45"/>
      <c r="AH770" s="45"/>
    </row>
    <row r="771" spans="6:34" x14ac:dyDescent="0.2">
      <c r="F771" s="45"/>
      <c r="G771" s="53"/>
      <c r="H771" s="45"/>
      <c r="I771" s="53"/>
      <c r="J771" s="45"/>
      <c r="K771" s="53"/>
      <c r="L771" s="45"/>
      <c r="M771" s="53"/>
      <c r="N771" s="45"/>
      <c r="O771" s="53"/>
      <c r="P771" s="45"/>
      <c r="Q771" s="53"/>
      <c r="R771" s="45"/>
      <c r="S771" s="53"/>
      <c r="T771" s="45"/>
      <c r="U771" s="53"/>
      <c r="V771" s="45"/>
      <c r="W771" s="53"/>
      <c r="X771" s="45"/>
      <c r="Y771" s="45"/>
      <c r="Z771" s="45"/>
      <c r="AA771" s="45"/>
      <c r="AB771" s="45"/>
      <c r="AC771" s="45"/>
      <c r="AD771" s="45"/>
      <c r="AE771" s="45"/>
      <c r="AF771" s="45"/>
      <c r="AG771" s="45"/>
      <c r="AH771" s="45"/>
    </row>
    <row r="772" spans="6:34" x14ac:dyDescent="0.2">
      <c r="F772" s="45"/>
      <c r="G772" s="53"/>
      <c r="H772" s="45"/>
      <c r="I772" s="53"/>
      <c r="J772" s="45"/>
      <c r="K772" s="53"/>
      <c r="L772" s="45"/>
      <c r="M772" s="53"/>
      <c r="N772" s="45"/>
      <c r="O772" s="53"/>
      <c r="P772" s="45"/>
      <c r="Q772" s="53"/>
      <c r="R772" s="45"/>
      <c r="S772" s="53"/>
      <c r="T772" s="45"/>
      <c r="U772" s="53"/>
      <c r="V772" s="45"/>
      <c r="W772" s="53"/>
      <c r="X772" s="45"/>
      <c r="Y772" s="45"/>
      <c r="Z772" s="45"/>
      <c r="AA772" s="45"/>
      <c r="AB772" s="45"/>
      <c r="AC772" s="45"/>
      <c r="AD772" s="45"/>
      <c r="AE772" s="45"/>
      <c r="AF772" s="45"/>
      <c r="AG772" s="45"/>
      <c r="AH772" s="45"/>
    </row>
    <row r="773" spans="6:34" x14ac:dyDescent="0.2">
      <c r="F773" s="45"/>
      <c r="G773" s="53"/>
      <c r="H773" s="45"/>
      <c r="I773" s="53"/>
      <c r="J773" s="45"/>
      <c r="K773" s="53"/>
      <c r="L773" s="45"/>
      <c r="M773" s="53"/>
      <c r="N773" s="45"/>
      <c r="O773" s="53"/>
      <c r="P773" s="45"/>
      <c r="Q773" s="53"/>
      <c r="R773" s="45"/>
      <c r="S773" s="53"/>
      <c r="T773" s="45"/>
      <c r="U773" s="53"/>
      <c r="V773" s="45"/>
      <c r="W773" s="53"/>
      <c r="X773" s="45"/>
      <c r="Y773" s="45"/>
      <c r="Z773" s="45"/>
      <c r="AA773" s="45"/>
      <c r="AB773" s="45"/>
      <c r="AC773" s="45"/>
      <c r="AD773" s="45"/>
      <c r="AE773" s="45"/>
      <c r="AF773" s="45"/>
      <c r="AG773" s="45"/>
      <c r="AH773" s="45"/>
    </row>
    <row r="774" spans="6:34" x14ac:dyDescent="0.2">
      <c r="F774" s="45"/>
      <c r="G774" s="53"/>
      <c r="H774" s="45"/>
      <c r="I774" s="53"/>
      <c r="J774" s="45"/>
      <c r="K774" s="53"/>
      <c r="L774" s="45"/>
      <c r="M774" s="53"/>
      <c r="N774" s="45"/>
      <c r="O774" s="53"/>
      <c r="P774" s="45"/>
      <c r="Q774" s="53"/>
      <c r="R774" s="45"/>
      <c r="S774" s="53"/>
      <c r="T774" s="45"/>
      <c r="U774" s="53"/>
      <c r="V774" s="45"/>
      <c r="W774" s="53"/>
      <c r="X774" s="45"/>
      <c r="Y774" s="45"/>
      <c r="Z774" s="45"/>
      <c r="AA774" s="45"/>
      <c r="AB774" s="45"/>
      <c r="AC774" s="45"/>
      <c r="AD774" s="45"/>
      <c r="AE774" s="45"/>
      <c r="AF774" s="45"/>
      <c r="AG774" s="45"/>
      <c r="AH774" s="45"/>
    </row>
    <row r="775" spans="6:34" x14ac:dyDescent="0.2">
      <c r="F775" s="45"/>
      <c r="G775" s="53"/>
      <c r="H775" s="45"/>
      <c r="I775" s="53"/>
      <c r="J775" s="45"/>
      <c r="K775" s="53"/>
      <c r="L775" s="45"/>
      <c r="M775" s="53"/>
      <c r="N775" s="45"/>
      <c r="O775" s="53"/>
      <c r="P775" s="45"/>
      <c r="Q775" s="53"/>
      <c r="R775" s="45"/>
      <c r="S775" s="53"/>
      <c r="T775" s="45"/>
      <c r="U775" s="53"/>
      <c r="V775" s="45"/>
      <c r="W775" s="53"/>
      <c r="X775" s="45"/>
      <c r="Y775" s="45"/>
      <c r="Z775" s="45"/>
      <c r="AA775" s="45"/>
      <c r="AB775" s="45"/>
      <c r="AC775" s="45"/>
      <c r="AD775" s="45"/>
      <c r="AE775" s="45"/>
      <c r="AF775" s="45"/>
      <c r="AG775" s="45"/>
      <c r="AH775" s="45"/>
    </row>
    <row r="776" spans="6:34" x14ac:dyDescent="0.2">
      <c r="F776" s="45"/>
      <c r="G776" s="53"/>
      <c r="H776" s="45"/>
      <c r="I776" s="53"/>
      <c r="J776" s="45"/>
      <c r="K776" s="53"/>
      <c r="L776" s="45"/>
      <c r="M776" s="53"/>
      <c r="N776" s="45"/>
      <c r="O776" s="53"/>
      <c r="P776" s="45"/>
      <c r="Q776" s="53"/>
      <c r="R776" s="45"/>
      <c r="S776" s="53"/>
      <c r="T776" s="45"/>
      <c r="U776" s="53"/>
      <c r="V776" s="45"/>
      <c r="W776" s="53"/>
      <c r="X776" s="45"/>
      <c r="Y776" s="45"/>
      <c r="Z776" s="45"/>
      <c r="AA776" s="45"/>
      <c r="AB776" s="45"/>
      <c r="AC776" s="45"/>
      <c r="AD776" s="45"/>
      <c r="AE776" s="45"/>
      <c r="AF776" s="45"/>
      <c r="AG776" s="45"/>
      <c r="AH776" s="45"/>
    </row>
    <row r="777" spans="6:34" x14ac:dyDescent="0.2">
      <c r="F777" s="45"/>
      <c r="G777" s="53"/>
      <c r="H777" s="45"/>
      <c r="I777" s="53"/>
      <c r="J777" s="45"/>
      <c r="K777" s="53"/>
      <c r="L777" s="45"/>
      <c r="M777" s="53"/>
      <c r="N777" s="45"/>
      <c r="O777" s="53"/>
      <c r="P777" s="45"/>
      <c r="Q777" s="53"/>
      <c r="R777" s="45"/>
      <c r="S777" s="53"/>
      <c r="T777" s="45"/>
      <c r="U777" s="53"/>
      <c r="V777" s="45"/>
      <c r="W777" s="53"/>
      <c r="X777" s="45"/>
      <c r="Y777" s="45"/>
      <c r="Z777" s="45"/>
      <c r="AA777" s="45"/>
      <c r="AB777" s="45"/>
      <c r="AC777" s="45"/>
      <c r="AD777" s="45"/>
      <c r="AE777" s="45"/>
      <c r="AF777" s="45"/>
      <c r="AG777" s="45"/>
      <c r="AH777" s="45"/>
    </row>
    <row r="778" spans="6:34" x14ac:dyDescent="0.2">
      <c r="F778" s="45"/>
      <c r="G778" s="53"/>
      <c r="H778" s="45"/>
      <c r="I778" s="53"/>
      <c r="J778" s="45"/>
      <c r="K778" s="53"/>
      <c r="L778" s="45"/>
      <c r="M778" s="53"/>
      <c r="N778" s="45"/>
      <c r="O778" s="53"/>
      <c r="P778" s="45"/>
      <c r="Q778" s="53"/>
      <c r="R778" s="45"/>
      <c r="S778" s="53"/>
      <c r="T778" s="45"/>
      <c r="U778" s="53"/>
      <c r="V778" s="45"/>
      <c r="W778" s="53"/>
      <c r="X778" s="45"/>
      <c r="Y778" s="45"/>
      <c r="Z778" s="45"/>
      <c r="AA778" s="45"/>
      <c r="AB778" s="45"/>
      <c r="AC778" s="45"/>
      <c r="AD778" s="45"/>
      <c r="AE778" s="45"/>
      <c r="AF778" s="45"/>
      <c r="AG778" s="45"/>
      <c r="AH778" s="45"/>
    </row>
    <row r="779" spans="6:34" x14ac:dyDescent="0.2">
      <c r="F779" s="45"/>
      <c r="G779" s="53"/>
      <c r="H779" s="45"/>
      <c r="I779" s="53"/>
      <c r="J779" s="45"/>
      <c r="K779" s="53"/>
      <c r="L779" s="45"/>
      <c r="M779" s="53"/>
      <c r="N779" s="45"/>
      <c r="O779" s="53"/>
      <c r="P779" s="45"/>
      <c r="Q779" s="53"/>
      <c r="R779" s="45"/>
      <c r="S779" s="53"/>
      <c r="T779" s="45"/>
      <c r="U779" s="53"/>
      <c r="V779" s="45"/>
      <c r="W779" s="53"/>
      <c r="X779" s="45"/>
      <c r="Y779" s="45"/>
      <c r="Z779" s="45"/>
      <c r="AA779" s="45"/>
      <c r="AB779" s="45"/>
      <c r="AC779" s="45"/>
      <c r="AD779" s="45"/>
      <c r="AE779" s="45"/>
      <c r="AF779" s="45"/>
      <c r="AG779" s="45"/>
      <c r="AH779" s="45"/>
    </row>
    <row r="780" spans="6:34" x14ac:dyDescent="0.2">
      <c r="F780" s="45"/>
      <c r="G780" s="53"/>
      <c r="H780" s="45"/>
      <c r="I780" s="53"/>
      <c r="J780" s="45"/>
      <c r="K780" s="53"/>
      <c r="L780" s="45"/>
      <c r="M780" s="53"/>
      <c r="N780" s="45"/>
      <c r="O780" s="53"/>
      <c r="P780" s="45"/>
      <c r="Q780" s="53"/>
      <c r="R780" s="45"/>
      <c r="S780" s="53"/>
      <c r="T780" s="45"/>
      <c r="U780" s="53"/>
      <c r="V780" s="45"/>
      <c r="W780" s="53"/>
      <c r="X780" s="45"/>
      <c r="Y780" s="45"/>
      <c r="Z780" s="45"/>
      <c r="AA780" s="45"/>
      <c r="AB780" s="45"/>
      <c r="AC780" s="45"/>
      <c r="AD780" s="45"/>
      <c r="AE780" s="45"/>
      <c r="AF780" s="45"/>
      <c r="AG780" s="45"/>
      <c r="AH780" s="45"/>
    </row>
    <row r="781" spans="6:34" x14ac:dyDescent="0.2">
      <c r="F781" s="45"/>
      <c r="G781" s="53"/>
      <c r="H781" s="45"/>
      <c r="I781" s="53"/>
      <c r="J781" s="45"/>
      <c r="K781" s="53"/>
      <c r="L781" s="45"/>
      <c r="M781" s="53"/>
      <c r="N781" s="45"/>
      <c r="O781" s="53"/>
      <c r="P781" s="45"/>
      <c r="Q781" s="53"/>
      <c r="R781" s="45"/>
      <c r="S781" s="53"/>
      <c r="T781" s="45"/>
      <c r="U781" s="53"/>
      <c r="V781" s="45"/>
      <c r="W781" s="53"/>
      <c r="X781" s="45"/>
      <c r="Y781" s="45"/>
      <c r="Z781" s="45"/>
      <c r="AA781" s="45"/>
      <c r="AB781" s="45"/>
      <c r="AC781" s="45"/>
      <c r="AD781" s="45"/>
      <c r="AE781" s="45"/>
      <c r="AF781" s="45"/>
      <c r="AG781" s="45"/>
      <c r="AH781" s="45"/>
    </row>
    <row r="782" spans="6:34" x14ac:dyDescent="0.2">
      <c r="F782" s="45"/>
      <c r="G782" s="53"/>
      <c r="H782" s="45"/>
      <c r="I782" s="53"/>
      <c r="J782" s="45"/>
      <c r="K782" s="53"/>
      <c r="L782" s="45"/>
      <c r="M782" s="53"/>
      <c r="N782" s="45"/>
      <c r="O782" s="53"/>
      <c r="P782" s="45"/>
      <c r="Q782" s="53"/>
      <c r="R782" s="45"/>
      <c r="S782" s="53"/>
      <c r="T782" s="45"/>
      <c r="U782" s="53"/>
      <c r="V782" s="45"/>
      <c r="W782" s="53"/>
      <c r="X782" s="45"/>
      <c r="Y782" s="45"/>
      <c r="Z782" s="45"/>
      <c r="AA782" s="45"/>
      <c r="AB782" s="45"/>
      <c r="AC782" s="45"/>
      <c r="AD782" s="45"/>
      <c r="AE782" s="45"/>
      <c r="AF782" s="45"/>
      <c r="AG782" s="45"/>
      <c r="AH782" s="45"/>
    </row>
    <row r="783" spans="6:34" x14ac:dyDescent="0.2">
      <c r="F783" s="45"/>
      <c r="G783" s="53"/>
      <c r="H783" s="45"/>
      <c r="I783" s="53"/>
      <c r="J783" s="45"/>
      <c r="K783" s="53"/>
      <c r="L783" s="45"/>
      <c r="M783" s="53"/>
      <c r="N783" s="45"/>
      <c r="O783" s="53"/>
      <c r="P783" s="45"/>
      <c r="Q783" s="53"/>
      <c r="R783" s="45"/>
      <c r="S783" s="53"/>
      <c r="T783" s="45"/>
      <c r="U783" s="53"/>
      <c r="V783" s="45"/>
      <c r="W783" s="53"/>
      <c r="X783" s="45"/>
      <c r="Y783" s="45"/>
      <c r="Z783" s="45"/>
      <c r="AA783" s="45"/>
      <c r="AB783" s="45"/>
      <c r="AC783" s="45"/>
      <c r="AD783" s="45"/>
      <c r="AE783" s="45"/>
      <c r="AF783" s="45"/>
      <c r="AG783" s="45"/>
      <c r="AH783" s="45"/>
    </row>
    <row r="784" spans="6:34" x14ac:dyDescent="0.2">
      <c r="F784" s="45"/>
      <c r="G784" s="53"/>
      <c r="H784" s="45"/>
      <c r="I784" s="53"/>
      <c r="J784" s="45"/>
      <c r="K784" s="53"/>
      <c r="L784" s="45"/>
      <c r="M784" s="53"/>
      <c r="N784" s="45"/>
      <c r="O784" s="53"/>
      <c r="P784" s="45"/>
      <c r="Q784" s="53"/>
      <c r="R784" s="45"/>
      <c r="S784" s="53"/>
      <c r="T784" s="45"/>
      <c r="U784" s="53"/>
      <c r="V784" s="45"/>
      <c r="W784" s="53"/>
      <c r="X784" s="45"/>
      <c r="Y784" s="45"/>
      <c r="Z784" s="45"/>
      <c r="AA784" s="45"/>
      <c r="AB784" s="45"/>
      <c r="AC784" s="45"/>
      <c r="AD784" s="45"/>
      <c r="AE784" s="45"/>
      <c r="AF784" s="45"/>
      <c r="AG784" s="45"/>
      <c r="AH784" s="45"/>
    </row>
    <row r="785" spans="6:34" x14ac:dyDescent="0.2">
      <c r="F785" s="45"/>
      <c r="G785" s="53"/>
      <c r="H785" s="45"/>
      <c r="I785" s="53"/>
      <c r="J785" s="45"/>
      <c r="K785" s="53"/>
      <c r="L785" s="45"/>
      <c r="M785" s="53"/>
      <c r="N785" s="45"/>
      <c r="O785" s="53"/>
      <c r="P785" s="45"/>
      <c r="Q785" s="53"/>
      <c r="R785" s="45"/>
      <c r="S785" s="53"/>
      <c r="T785" s="45"/>
      <c r="U785" s="53"/>
      <c r="V785" s="45"/>
      <c r="W785" s="53"/>
      <c r="X785" s="45"/>
      <c r="Y785" s="45"/>
      <c r="Z785" s="45"/>
      <c r="AA785" s="45"/>
      <c r="AB785" s="45"/>
      <c r="AC785" s="45"/>
      <c r="AD785" s="45"/>
      <c r="AE785" s="45"/>
      <c r="AF785" s="45"/>
      <c r="AG785" s="45"/>
      <c r="AH785" s="45"/>
    </row>
    <row r="786" spans="6:34" x14ac:dyDescent="0.2">
      <c r="F786" s="45"/>
      <c r="G786" s="53"/>
      <c r="H786" s="45"/>
      <c r="I786" s="53"/>
      <c r="J786" s="45"/>
      <c r="K786" s="53"/>
      <c r="L786" s="45"/>
      <c r="M786" s="53"/>
      <c r="N786" s="45"/>
      <c r="O786" s="53"/>
      <c r="P786" s="45"/>
      <c r="Q786" s="53"/>
      <c r="R786" s="45"/>
      <c r="S786" s="53"/>
      <c r="T786" s="45"/>
      <c r="U786" s="53"/>
      <c r="V786" s="45"/>
      <c r="W786" s="53"/>
      <c r="X786" s="45"/>
      <c r="Y786" s="45"/>
      <c r="Z786" s="45"/>
      <c r="AA786" s="45"/>
      <c r="AB786" s="45"/>
      <c r="AC786" s="45"/>
      <c r="AD786" s="45"/>
      <c r="AE786" s="45"/>
      <c r="AF786" s="45"/>
      <c r="AG786" s="45"/>
      <c r="AH786" s="45"/>
    </row>
    <row r="787" spans="6:34" x14ac:dyDescent="0.2">
      <c r="F787" s="45"/>
      <c r="G787" s="53"/>
      <c r="H787" s="45"/>
      <c r="I787" s="53"/>
      <c r="J787" s="45"/>
      <c r="K787" s="53"/>
      <c r="L787" s="45"/>
      <c r="M787" s="53"/>
      <c r="N787" s="45"/>
      <c r="O787" s="53"/>
      <c r="P787" s="45"/>
      <c r="Q787" s="53"/>
      <c r="R787" s="45"/>
      <c r="S787" s="53"/>
      <c r="T787" s="45"/>
      <c r="U787" s="53"/>
      <c r="V787" s="45"/>
      <c r="W787" s="53"/>
      <c r="X787" s="45"/>
      <c r="Y787" s="45"/>
      <c r="Z787" s="45"/>
      <c r="AA787" s="45"/>
      <c r="AB787" s="45"/>
      <c r="AC787" s="45"/>
      <c r="AD787" s="45"/>
      <c r="AE787" s="45"/>
      <c r="AF787" s="45"/>
      <c r="AG787" s="45"/>
      <c r="AH787" s="45"/>
    </row>
    <row r="788" spans="6:34" x14ac:dyDescent="0.2">
      <c r="F788" s="45"/>
      <c r="G788" s="53"/>
      <c r="H788" s="45"/>
      <c r="I788" s="53"/>
      <c r="J788" s="45"/>
      <c r="K788" s="53"/>
      <c r="L788" s="45"/>
      <c r="M788" s="53"/>
      <c r="N788" s="45"/>
      <c r="O788" s="53"/>
      <c r="P788" s="45"/>
      <c r="Q788" s="53"/>
      <c r="R788" s="45"/>
      <c r="S788" s="53"/>
      <c r="T788" s="45"/>
      <c r="U788" s="53"/>
      <c r="V788" s="45"/>
      <c r="W788" s="53"/>
      <c r="X788" s="45"/>
      <c r="Y788" s="45"/>
      <c r="Z788" s="45"/>
      <c r="AA788" s="45"/>
      <c r="AB788" s="45"/>
      <c r="AC788" s="45"/>
      <c r="AD788" s="45"/>
      <c r="AE788" s="45"/>
      <c r="AF788" s="45"/>
      <c r="AG788" s="45"/>
      <c r="AH788" s="45"/>
    </row>
    <row r="789" spans="6:34" x14ac:dyDescent="0.2">
      <c r="F789" s="45"/>
      <c r="G789" s="53"/>
      <c r="H789" s="45"/>
      <c r="I789" s="53"/>
      <c r="J789" s="45"/>
      <c r="K789" s="53"/>
      <c r="L789" s="45"/>
      <c r="M789" s="53"/>
      <c r="N789" s="45"/>
      <c r="O789" s="53"/>
      <c r="P789" s="45"/>
      <c r="Q789" s="53"/>
      <c r="R789" s="45"/>
      <c r="S789" s="53"/>
      <c r="T789" s="45"/>
      <c r="U789" s="53"/>
      <c r="V789" s="45"/>
      <c r="W789" s="53"/>
      <c r="X789" s="45"/>
      <c r="Y789" s="45"/>
      <c r="Z789" s="45"/>
      <c r="AA789" s="45"/>
      <c r="AB789" s="45"/>
      <c r="AC789" s="45"/>
      <c r="AD789" s="45"/>
      <c r="AE789" s="45"/>
      <c r="AF789" s="45"/>
      <c r="AG789" s="45"/>
      <c r="AH789" s="45"/>
    </row>
    <row r="790" spans="6:34" x14ac:dyDescent="0.2">
      <c r="F790" s="45"/>
      <c r="G790" s="53"/>
      <c r="H790" s="45"/>
      <c r="I790" s="53"/>
      <c r="J790" s="45"/>
      <c r="K790" s="53"/>
      <c r="L790" s="45"/>
      <c r="M790" s="53"/>
      <c r="N790" s="45"/>
      <c r="O790" s="53"/>
      <c r="P790" s="45"/>
      <c r="Q790" s="53"/>
      <c r="R790" s="45"/>
      <c r="S790" s="53"/>
      <c r="T790" s="45"/>
      <c r="U790" s="53"/>
      <c r="V790" s="45"/>
      <c r="W790" s="53"/>
      <c r="X790" s="45"/>
      <c r="Y790" s="45"/>
      <c r="Z790" s="45"/>
      <c r="AA790" s="45"/>
      <c r="AB790" s="45"/>
      <c r="AC790" s="45"/>
      <c r="AD790" s="45"/>
      <c r="AE790" s="45"/>
      <c r="AF790" s="45"/>
      <c r="AG790" s="45"/>
      <c r="AH790" s="45"/>
    </row>
    <row r="791" spans="6:34" x14ac:dyDescent="0.2">
      <c r="F791" s="45"/>
      <c r="G791" s="53"/>
      <c r="H791" s="45"/>
      <c r="I791" s="53"/>
      <c r="J791" s="45"/>
      <c r="K791" s="53"/>
      <c r="L791" s="45"/>
      <c r="M791" s="53"/>
      <c r="N791" s="45"/>
      <c r="O791" s="53"/>
      <c r="P791" s="45"/>
      <c r="Q791" s="53"/>
      <c r="R791" s="45"/>
      <c r="S791" s="53"/>
      <c r="T791" s="45"/>
      <c r="U791" s="53"/>
      <c r="V791" s="45"/>
      <c r="W791" s="53"/>
      <c r="X791" s="45"/>
      <c r="Y791" s="45"/>
      <c r="Z791" s="45"/>
      <c r="AA791" s="45"/>
      <c r="AB791" s="45"/>
      <c r="AC791" s="45"/>
      <c r="AD791" s="45"/>
      <c r="AE791" s="45"/>
      <c r="AF791" s="45"/>
      <c r="AG791" s="45"/>
      <c r="AH791" s="45"/>
    </row>
    <row r="792" spans="6:34" x14ac:dyDescent="0.2">
      <c r="F792" s="45"/>
      <c r="G792" s="53"/>
      <c r="H792" s="45"/>
      <c r="I792" s="53"/>
      <c r="J792" s="45"/>
      <c r="K792" s="53"/>
      <c r="L792" s="45"/>
      <c r="M792" s="53"/>
      <c r="N792" s="45"/>
      <c r="O792" s="53"/>
      <c r="P792" s="45"/>
      <c r="Q792" s="53"/>
      <c r="R792" s="45"/>
      <c r="S792" s="53"/>
      <c r="T792" s="45"/>
      <c r="U792" s="53"/>
      <c r="V792" s="45"/>
      <c r="W792" s="53"/>
      <c r="X792" s="45"/>
      <c r="Y792" s="45"/>
      <c r="Z792" s="45"/>
      <c r="AA792" s="45"/>
      <c r="AB792" s="45"/>
      <c r="AC792" s="45"/>
      <c r="AD792" s="45"/>
      <c r="AE792" s="45"/>
      <c r="AF792" s="45"/>
      <c r="AG792" s="45"/>
      <c r="AH792" s="45"/>
    </row>
    <row r="793" spans="6:34" x14ac:dyDescent="0.2">
      <c r="F793" s="45"/>
      <c r="G793" s="53"/>
      <c r="H793" s="45"/>
      <c r="I793" s="53"/>
      <c r="J793" s="45"/>
      <c r="K793" s="53"/>
      <c r="L793" s="45"/>
      <c r="M793" s="53"/>
      <c r="N793" s="45"/>
      <c r="O793" s="53"/>
      <c r="P793" s="45"/>
      <c r="Q793" s="53"/>
      <c r="R793" s="45"/>
      <c r="S793" s="53"/>
      <c r="T793" s="45"/>
      <c r="U793" s="53"/>
      <c r="V793" s="45"/>
      <c r="W793" s="53"/>
      <c r="X793" s="45"/>
      <c r="Y793" s="45"/>
      <c r="Z793" s="45"/>
      <c r="AA793" s="45"/>
      <c r="AB793" s="45"/>
      <c r="AC793" s="45"/>
      <c r="AD793" s="45"/>
      <c r="AE793" s="45"/>
      <c r="AF793" s="45"/>
      <c r="AG793" s="45"/>
      <c r="AH793" s="45"/>
    </row>
    <row r="794" spans="6:34" x14ac:dyDescent="0.2">
      <c r="F794" s="45"/>
      <c r="G794" s="53"/>
      <c r="H794" s="45"/>
      <c r="I794" s="53"/>
      <c r="J794" s="45"/>
      <c r="K794" s="53"/>
      <c r="L794" s="45"/>
      <c r="M794" s="53"/>
      <c r="N794" s="45"/>
      <c r="O794" s="53"/>
      <c r="P794" s="45"/>
      <c r="Q794" s="53"/>
      <c r="R794" s="45"/>
      <c r="S794" s="53"/>
      <c r="T794" s="45"/>
      <c r="U794" s="53"/>
      <c r="V794" s="45"/>
      <c r="W794" s="53"/>
      <c r="X794" s="45"/>
      <c r="Y794" s="45"/>
      <c r="Z794" s="45"/>
      <c r="AA794" s="45"/>
      <c r="AB794" s="45"/>
      <c r="AC794" s="45"/>
      <c r="AD794" s="45"/>
      <c r="AE794" s="45"/>
      <c r="AF794" s="45"/>
      <c r="AG794" s="45"/>
      <c r="AH794" s="45"/>
    </row>
    <row r="795" spans="6:34" x14ac:dyDescent="0.2">
      <c r="F795" s="45"/>
      <c r="G795" s="53"/>
      <c r="H795" s="45"/>
      <c r="I795" s="53"/>
      <c r="J795" s="45"/>
      <c r="K795" s="53"/>
      <c r="L795" s="45"/>
      <c r="M795" s="53"/>
      <c r="N795" s="45"/>
      <c r="O795" s="53"/>
      <c r="P795" s="45"/>
      <c r="Q795" s="53"/>
      <c r="R795" s="45"/>
      <c r="S795" s="53"/>
      <c r="T795" s="45"/>
      <c r="U795" s="53"/>
      <c r="V795" s="45"/>
      <c r="W795" s="53"/>
      <c r="X795" s="45"/>
      <c r="Y795" s="45"/>
      <c r="Z795" s="45"/>
      <c r="AA795" s="45"/>
      <c r="AB795" s="45"/>
      <c r="AC795" s="45"/>
      <c r="AD795" s="45"/>
      <c r="AE795" s="45"/>
      <c r="AF795" s="45"/>
      <c r="AG795" s="45"/>
      <c r="AH795" s="45"/>
    </row>
    <row r="796" spans="6:34" x14ac:dyDescent="0.2">
      <c r="F796" s="45"/>
      <c r="G796" s="53"/>
      <c r="H796" s="45"/>
      <c r="I796" s="53"/>
      <c r="J796" s="45"/>
      <c r="K796" s="53"/>
      <c r="L796" s="45"/>
      <c r="M796" s="53"/>
      <c r="N796" s="45"/>
      <c r="O796" s="53"/>
      <c r="P796" s="45"/>
      <c r="Q796" s="53"/>
      <c r="R796" s="45"/>
      <c r="S796" s="53"/>
      <c r="T796" s="45"/>
      <c r="U796" s="53"/>
      <c r="V796" s="45"/>
      <c r="W796" s="53"/>
      <c r="X796" s="45"/>
      <c r="Y796" s="45"/>
      <c r="Z796" s="45"/>
      <c r="AA796" s="45"/>
      <c r="AB796" s="45"/>
      <c r="AC796" s="45"/>
      <c r="AD796" s="45"/>
      <c r="AE796" s="45"/>
      <c r="AF796" s="45"/>
      <c r="AG796" s="45"/>
      <c r="AH796" s="45"/>
    </row>
    <row r="797" spans="6:34" x14ac:dyDescent="0.2">
      <c r="F797" s="45"/>
      <c r="G797" s="53"/>
      <c r="H797" s="45"/>
      <c r="I797" s="53"/>
      <c r="J797" s="45"/>
      <c r="K797" s="53"/>
      <c r="L797" s="45"/>
      <c r="M797" s="53"/>
      <c r="N797" s="45"/>
      <c r="O797" s="53"/>
      <c r="P797" s="45"/>
      <c r="Q797" s="53"/>
      <c r="R797" s="45"/>
      <c r="S797" s="53"/>
      <c r="T797" s="45"/>
      <c r="U797" s="53"/>
      <c r="V797" s="45"/>
      <c r="W797" s="53"/>
      <c r="X797" s="45"/>
      <c r="Y797" s="45"/>
      <c r="Z797" s="45"/>
      <c r="AA797" s="45"/>
      <c r="AB797" s="45"/>
      <c r="AC797" s="45"/>
      <c r="AD797" s="45"/>
      <c r="AE797" s="45"/>
      <c r="AF797" s="45"/>
      <c r="AG797" s="45"/>
      <c r="AH797" s="45"/>
    </row>
    <row r="798" spans="6:34" x14ac:dyDescent="0.2">
      <c r="F798" s="45"/>
      <c r="G798" s="53"/>
      <c r="H798" s="45"/>
      <c r="I798" s="53"/>
      <c r="J798" s="45"/>
      <c r="K798" s="53"/>
      <c r="L798" s="45"/>
      <c r="M798" s="53"/>
      <c r="N798" s="45"/>
      <c r="O798" s="53"/>
      <c r="P798" s="45"/>
      <c r="Q798" s="53"/>
      <c r="R798" s="45"/>
      <c r="S798" s="53"/>
      <c r="T798" s="45"/>
      <c r="U798" s="53"/>
      <c r="V798" s="45"/>
      <c r="W798" s="53"/>
      <c r="X798" s="45"/>
      <c r="Y798" s="45"/>
      <c r="Z798" s="45"/>
      <c r="AA798" s="45"/>
      <c r="AB798" s="45"/>
      <c r="AC798" s="45"/>
      <c r="AD798" s="45"/>
      <c r="AE798" s="45"/>
      <c r="AF798" s="45"/>
      <c r="AG798" s="45"/>
      <c r="AH798" s="45"/>
    </row>
    <row r="799" spans="6:34" x14ac:dyDescent="0.2">
      <c r="F799" s="45"/>
      <c r="G799" s="53"/>
      <c r="H799" s="45"/>
      <c r="I799" s="53"/>
      <c r="J799" s="45"/>
      <c r="K799" s="53"/>
      <c r="L799" s="45"/>
      <c r="M799" s="53"/>
      <c r="N799" s="45"/>
      <c r="O799" s="53"/>
      <c r="P799" s="45"/>
      <c r="Q799" s="53"/>
      <c r="R799" s="45"/>
      <c r="S799" s="53"/>
      <c r="T799" s="45"/>
      <c r="U799" s="53"/>
      <c r="V799" s="45"/>
      <c r="W799" s="53"/>
      <c r="X799" s="45"/>
      <c r="Y799" s="45"/>
      <c r="Z799" s="45"/>
      <c r="AA799" s="45"/>
      <c r="AB799" s="45"/>
      <c r="AC799" s="45"/>
      <c r="AD799" s="45"/>
      <c r="AE799" s="45"/>
      <c r="AF799" s="45"/>
      <c r="AG799" s="45"/>
      <c r="AH799" s="45"/>
    </row>
    <row r="800" spans="6:34" x14ac:dyDescent="0.2">
      <c r="F800" s="45"/>
      <c r="G800" s="53"/>
      <c r="H800" s="45"/>
      <c r="I800" s="53"/>
      <c r="J800" s="45"/>
      <c r="K800" s="53"/>
      <c r="L800" s="45"/>
      <c r="M800" s="53"/>
      <c r="N800" s="45"/>
      <c r="O800" s="53"/>
      <c r="P800" s="45"/>
      <c r="Q800" s="53"/>
      <c r="R800" s="45"/>
      <c r="S800" s="53"/>
      <c r="T800" s="45"/>
      <c r="U800" s="53"/>
      <c r="V800" s="45"/>
      <c r="W800" s="53"/>
      <c r="X800" s="45"/>
      <c r="Y800" s="45"/>
      <c r="Z800" s="45"/>
      <c r="AA800" s="45"/>
      <c r="AB800" s="45"/>
      <c r="AC800" s="45"/>
      <c r="AD800" s="45"/>
      <c r="AE800" s="45"/>
      <c r="AF800" s="45"/>
      <c r="AG800" s="45"/>
      <c r="AH800" s="45"/>
    </row>
    <row r="801" spans="6:34" x14ac:dyDescent="0.2">
      <c r="F801" s="45"/>
      <c r="G801" s="53"/>
      <c r="H801" s="45"/>
      <c r="I801" s="53"/>
      <c r="J801" s="45"/>
      <c r="K801" s="53"/>
      <c r="L801" s="45"/>
      <c r="M801" s="53"/>
      <c r="N801" s="45"/>
      <c r="O801" s="53"/>
      <c r="P801" s="45"/>
      <c r="Q801" s="53"/>
      <c r="R801" s="45"/>
      <c r="S801" s="53"/>
      <c r="T801" s="45"/>
      <c r="U801" s="53"/>
      <c r="V801" s="45"/>
      <c r="W801" s="53"/>
      <c r="X801" s="45"/>
      <c r="Y801" s="45"/>
      <c r="Z801" s="45"/>
      <c r="AA801" s="45"/>
      <c r="AB801" s="45"/>
      <c r="AC801" s="45"/>
      <c r="AD801" s="45"/>
      <c r="AE801" s="45"/>
      <c r="AF801" s="45"/>
      <c r="AG801" s="45"/>
      <c r="AH801" s="45"/>
    </row>
    <row r="802" spans="6:34" x14ac:dyDescent="0.2">
      <c r="F802" s="45"/>
      <c r="G802" s="53"/>
      <c r="H802" s="45"/>
      <c r="I802" s="53"/>
      <c r="J802" s="45"/>
      <c r="K802" s="53"/>
      <c r="L802" s="45"/>
      <c r="M802" s="53"/>
      <c r="N802" s="45"/>
      <c r="O802" s="53"/>
      <c r="P802" s="45"/>
      <c r="Q802" s="53"/>
      <c r="R802" s="45"/>
      <c r="S802" s="53"/>
      <c r="T802" s="45"/>
      <c r="U802" s="53"/>
      <c r="V802" s="45"/>
      <c r="W802" s="53"/>
      <c r="X802" s="45"/>
      <c r="Y802" s="45"/>
      <c r="Z802" s="45"/>
      <c r="AA802" s="45"/>
      <c r="AB802" s="45"/>
      <c r="AC802" s="45"/>
      <c r="AD802" s="45"/>
      <c r="AE802" s="45"/>
      <c r="AF802" s="45"/>
      <c r="AG802" s="45"/>
      <c r="AH802" s="45"/>
    </row>
    <row r="803" spans="6:34" x14ac:dyDescent="0.2">
      <c r="F803" s="45"/>
      <c r="G803" s="53"/>
      <c r="H803" s="45"/>
      <c r="I803" s="53"/>
      <c r="J803" s="45"/>
      <c r="K803" s="53"/>
      <c r="L803" s="45"/>
      <c r="M803" s="53"/>
      <c r="N803" s="45"/>
      <c r="O803" s="53"/>
      <c r="P803" s="45"/>
      <c r="Q803" s="53"/>
      <c r="R803" s="45"/>
      <c r="S803" s="53"/>
      <c r="T803" s="45"/>
      <c r="U803" s="53"/>
      <c r="V803" s="45"/>
      <c r="W803" s="53"/>
      <c r="X803" s="45"/>
      <c r="Y803" s="45"/>
      <c r="Z803" s="45"/>
      <c r="AA803" s="45"/>
      <c r="AB803" s="45"/>
      <c r="AC803" s="45"/>
      <c r="AD803" s="45"/>
      <c r="AE803" s="45"/>
      <c r="AF803" s="45"/>
      <c r="AG803" s="45"/>
      <c r="AH803" s="45"/>
    </row>
    <row r="804" spans="6:34" x14ac:dyDescent="0.2">
      <c r="F804" s="45"/>
      <c r="G804" s="53"/>
      <c r="H804" s="45"/>
      <c r="I804" s="53"/>
      <c r="J804" s="45"/>
      <c r="K804" s="53"/>
      <c r="L804" s="45"/>
      <c r="M804" s="53"/>
      <c r="N804" s="45"/>
      <c r="O804" s="53"/>
      <c r="P804" s="45"/>
      <c r="Q804" s="53"/>
      <c r="R804" s="45"/>
      <c r="S804" s="53"/>
      <c r="T804" s="45"/>
      <c r="U804" s="53"/>
      <c r="V804" s="45"/>
      <c r="W804" s="53"/>
      <c r="X804" s="45"/>
      <c r="Y804" s="45"/>
      <c r="Z804" s="45"/>
      <c r="AA804" s="45"/>
      <c r="AB804" s="45"/>
      <c r="AC804" s="45"/>
      <c r="AD804" s="45"/>
      <c r="AE804" s="45"/>
      <c r="AF804" s="45"/>
      <c r="AG804" s="45"/>
      <c r="AH804" s="45"/>
    </row>
    <row r="805" spans="6:34" x14ac:dyDescent="0.2">
      <c r="F805" s="45"/>
      <c r="G805" s="53"/>
      <c r="H805" s="45"/>
      <c r="I805" s="53"/>
      <c r="J805" s="45"/>
      <c r="K805" s="53"/>
      <c r="L805" s="45"/>
      <c r="M805" s="53"/>
      <c r="N805" s="45"/>
      <c r="O805" s="53"/>
      <c r="P805" s="45"/>
      <c r="Q805" s="53"/>
      <c r="R805" s="45"/>
      <c r="S805" s="53"/>
      <c r="T805" s="45"/>
      <c r="U805" s="53"/>
      <c r="V805" s="45"/>
      <c r="W805" s="53"/>
      <c r="X805" s="45"/>
      <c r="Y805" s="45"/>
      <c r="Z805" s="45"/>
      <c r="AA805" s="45"/>
      <c r="AB805" s="45"/>
      <c r="AC805" s="45"/>
      <c r="AD805" s="45"/>
      <c r="AE805" s="45"/>
      <c r="AF805" s="45"/>
      <c r="AG805" s="45"/>
      <c r="AH805" s="45"/>
    </row>
    <row r="806" spans="6:34" x14ac:dyDescent="0.2">
      <c r="F806" s="45"/>
      <c r="G806" s="53"/>
      <c r="H806" s="45"/>
      <c r="I806" s="53"/>
      <c r="J806" s="45"/>
      <c r="K806" s="53"/>
      <c r="L806" s="45"/>
      <c r="M806" s="53"/>
      <c r="N806" s="45"/>
      <c r="O806" s="53"/>
      <c r="P806" s="45"/>
      <c r="Q806" s="53"/>
      <c r="R806" s="45"/>
      <c r="S806" s="53"/>
      <c r="T806" s="45"/>
      <c r="U806" s="53"/>
      <c r="V806" s="45"/>
      <c r="W806" s="53"/>
      <c r="X806" s="45"/>
      <c r="Y806" s="45"/>
      <c r="Z806" s="45"/>
      <c r="AA806" s="45"/>
      <c r="AB806" s="45"/>
      <c r="AC806" s="45"/>
      <c r="AD806" s="45"/>
      <c r="AE806" s="45"/>
      <c r="AF806" s="45"/>
      <c r="AG806" s="45"/>
      <c r="AH806" s="45"/>
    </row>
    <row r="807" spans="6:34" x14ac:dyDescent="0.2">
      <c r="F807" s="45"/>
      <c r="G807" s="53"/>
      <c r="H807" s="45"/>
      <c r="I807" s="53"/>
      <c r="J807" s="45"/>
      <c r="K807" s="53"/>
      <c r="L807" s="45"/>
      <c r="M807" s="53"/>
      <c r="N807" s="45"/>
      <c r="O807" s="53"/>
      <c r="P807" s="45"/>
      <c r="Q807" s="53"/>
      <c r="R807" s="45"/>
      <c r="S807" s="53"/>
      <c r="T807" s="45"/>
      <c r="U807" s="53"/>
      <c r="V807" s="45"/>
      <c r="W807" s="53"/>
      <c r="X807" s="45"/>
      <c r="Y807" s="45"/>
      <c r="Z807" s="45"/>
      <c r="AA807" s="45"/>
      <c r="AB807" s="45"/>
      <c r="AC807" s="45"/>
      <c r="AD807" s="45"/>
      <c r="AE807" s="45"/>
      <c r="AF807" s="45"/>
      <c r="AG807" s="45"/>
      <c r="AH807" s="45"/>
    </row>
    <row r="808" spans="6:34" x14ac:dyDescent="0.2">
      <c r="F808" s="45"/>
      <c r="G808" s="53"/>
      <c r="H808" s="45"/>
      <c r="I808" s="53"/>
      <c r="J808" s="45"/>
      <c r="K808" s="53"/>
      <c r="L808" s="45"/>
      <c r="M808" s="53"/>
      <c r="N808" s="45"/>
      <c r="O808" s="53"/>
      <c r="P808" s="45"/>
      <c r="Q808" s="53"/>
      <c r="R808" s="45"/>
      <c r="S808" s="53"/>
      <c r="T808" s="45"/>
      <c r="U808" s="53"/>
      <c r="V808" s="45"/>
      <c r="W808" s="53"/>
      <c r="X808" s="45"/>
      <c r="Y808" s="45"/>
      <c r="Z808" s="45"/>
      <c r="AA808" s="45"/>
      <c r="AB808" s="45"/>
      <c r="AC808" s="45"/>
      <c r="AD808" s="45"/>
      <c r="AE808" s="45"/>
      <c r="AF808" s="45"/>
      <c r="AG808" s="45"/>
      <c r="AH808" s="45"/>
    </row>
    <row r="809" spans="6:34" x14ac:dyDescent="0.2">
      <c r="F809" s="45"/>
      <c r="G809" s="53"/>
      <c r="H809" s="45"/>
      <c r="I809" s="53"/>
      <c r="J809" s="45"/>
      <c r="K809" s="53"/>
      <c r="L809" s="45"/>
      <c r="M809" s="53"/>
      <c r="N809" s="45"/>
      <c r="O809" s="53"/>
      <c r="P809" s="45"/>
      <c r="Q809" s="53"/>
      <c r="R809" s="45"/>
      <c r="S809" s="53"/>
      <c r="T809" s="45"/>
      <c r="U809" s="53"/>
      <c r="V809" s="45"/>
      <c r="W809" s="53"/>
      <c r="X809" s="45"/>
      <c r="Y809" s="45"/>
      <c r="Z809" s="45"/>
      <c r="AA809" s="45"/>
      <c r="AB809" s="45"/>
      <c r="AC809" s="45"/>
      <c r="AD809" s="45"/>
      <c r="AE809" s="45"/>
      <c r="AF809" s="45"/>
      <c r="AG809" s="45"/>
      <c r="AH809" s="45"/>
    </row>
    <row r="810" spans="6:34" x14ac:dyDescent="0.2">
      <c r="F810" s="45"/>
      <c r="G810" s="53"/>
      <c r="H810" s="45"/>
      <c r="I810" s="53"/>
      <c r="J810" s="45"/>
      <c r="K810" s="53"/>
      <c r="L810" s="45"/>
      <c r="M810" s="53"/>
      <c r="N810" s="45"/>
      <c r="O810" s="53"/>
      <c r="P810" s="45"/>
      <c r="Q810" s="53"/>
      <c r="R810" s="45"/>
      <c r="S810" s="53"/>
      <c r="T810" s="45"/>
      <c r="U810" s="53"/>
      <c r="V810" s="45"/>
      <c r="W810" s="53"/>
      <c r="X810" s="45"/>
      <c r="Y810" s="45"/>
      <c r="Z810" s="45"/>
      <c r="AA810" s="45"/>
      <c r="AB810" s="45"/>
      <c r="AC810" s="45"/>
      <c r="AD810" s="45"/>
      <c r="AE810" s="45"/>
      <c r="AF810" s="45"/>
      <c r="AG810" s="45"/>
      <c r="AH810" s="45"/>
    </row>
    <row r="811" spans="6:34" x14ac:dyDescent="0.2">
      <c r="F811" s="45"/>
      <c r="G811" s="53"/>
      <c r="H811" s="45"/>
      <c r="I811" s="53"/>
      <c r="J811" s="45"/>
      <c r="K811" s="53"/>
      <c r="L811" s="45"/>
      <c r="M811" s="53"/>
      <c r="N811" s="45"/>
      <c r="O811" s="53"/>
      <c r="P811" s="45"/>
      <c r="Q811" s="53"/>
      <c r="R811" s="45"/>
      <c r="S811" s="53"/>
      <c r="T811" s="45"/>
      <c r="U811" s="53"/>
      <c r="V811" s="45"/>
      <c r="W811" s="53"/>
      <c r="X811" s="45"/>
      <c r="Y811" s="45"/>
      <c r="Z811" s="45"/>
      <c r="AA811" s="45"/>
      <c r="AB811" s="45"/>
      <c r="AC811" s="45"/>
      <c r="AD811" s="45"/>
      <c r="AE811" s="45"/>
      <c r="AF811" s="45"/>
      <c r="AG811" s="45"/>
      <c r="AH811" s="45"/>
    </row>
  </sheetData>
  <mergeCells count="33">
    <mergeCell ref="B4:C4"/>
    <mergeCell ref="B5:C5"/>
    <mergeCell ref="B6:C6"/>
    <mergeCell ref="H4:I4"/>
    <mergeCell ref="H5:I5"/>
    <mergeCell ref="H6:I6"/>
    <mergeCell ref="D4:E4"/>
    <mergeCell ref="D5:E5"/>
    <mergeCell ref="D6:E6"/>
    <mergeCell ref="F4:G4"/>
    <mergeCell ref="F5:G5"/>
    <mergeCell ref="F6:G6"/>
    <mergeCell ref="T4:U4"/>
    <mergeCell ref="T5:U5"/>
    <mergeCell ref="T6:U6"/>
    <mergeCell ref="V4:W4"/>
    <mergeCell ref="V5:W5"/>
    <mergeCell ref="V6:W6"/>
    <mergeCell ref="R4:S4"/>
    <mergeCell ref="R5:S5"/>
    <mergeCell ref="R6:S6"/>
    <mergeCell ref="J4:K4"/>
    <mergeCell ref="J5:K5"/>
    <mergeCell ref="J6:K6"/>
    <mergeCell ref="P4:Q4"/>
    <mergeCell ref="P5:Q5"/>
    <mergeCell ref="P6:Q6"/>
    <mergeCell ref="N4:O4"/>
    <mergeCell ref="N5:O5"/>
    <mergeCell ref="N6:O6"/>
    <mergeCell ref="L4:M4"/>
    <mergeCell ref="L5:M5"/>
    <mergeCell ref="L6:M6"/>
  </mergeCells>
  <conditionalFormatting sqref="B5">
    <cfRule type="expression" dxfId="1" priority="1">
      <formula>B$6="Actual"</formula>
    </cfRule>
  </conditionalFormatting>
  <conditionalFormatting sqref="D5 F5 H5 J5 L5 N5 P5 R5 T5 V5 X5:AH5">
    <cfRule type="expression" dxfId="0" priority="28">
      <formula>D$6="Actual"</formula>
    </cfRule>
  </conditionalFormatting>
  <dataValidations count="1">
    <dataValidation type="list" allowBlank="1" showInputMessage="1" showErrorMessage="1" sqref="B5 D5 F5 H5 J5 L5 N5 P5 R5 T5 V5 X5:AH5" xr:uid="{F8246147-C835-423C-83B0-FCAE9A777ECB}">
      <formula1>#REF!</formula1>
    </dataValidation>
  </dataValidations>
  <pageMargins left="0.5" right="0.25" top="0.25" bottom="0.25" header="0.5" footer="0.25"/>
  <pageSetup scale="10" orientation="landscape" r:id="rId1"/>
  <headerFooter>
    <oddFooter>&amp;C&amp;"Calibri,Regular"&amp;K000000CONFIDENTIAL - Unaudited</oddFooter>
  </headerFooter>
  <ignoredErrors>
    <ignoredError sqref="E70 S26 X14 Y13:Z13 AD13:AD14 AB14 AI5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13 WK CFF</vt:lpstr>
      <vt:lpstr>'13 WK CFF'!Print_Area</vt:lpstr>
      <vt:lpstr>'13 WK CFF'!Print_Titles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Hundley</dc:creator>
  <cp:lastModifiedBy>Nico Freccia</cp:lastModifiedBy>
  <cp:lastPrinted>2022-01-04T06:56:34Z</cp:lastPrinted>
  <dcterms:created xsi:type="dcterms:W3CDTF">2021-12-07T17:40:25Z</dcterms:created>
  <dcterms:modified xsi:type="dcterms:W3CDTF">2024-03-25T21:01:04Z</dcterms:modified>
</cp:coreProperties>
</file>